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780" yWindow="780" windowWidth="19440" windowHeight="14580" activeTab="3"/>
  </bookViews>
  <sheets>
    <sheet name="Лист1" sheetId="4" r:id="rId1"/>
    <sheet name="приложение 5" sheetId="1" r:id="rId2"/>
    <sheet name="приложение 6" sheetId="2" r:id="rId3"/>
    <sheet name="приложение 7" sheetId="3" r:id="rId4"/>
  </sheets>
  <definedNames>
    <definedName name="_Hlk1053712" localSheetId="1">'приложение 5'!$A$5</definedName>
    <definedName name="_Hlk1054087" localSheetId="1">'приложение 5'!#REF!</definedName>
    <definedName name="_Hlk1054977" localSheetId="1">'приложение 5'!$C$25</definedName>
    <definedName name="_Hlk1055653" localSheetId="2">'приложение 6'!$A$4</definedName>
    <definedName name="_Hlk1055746" localSheetId="3">'приложение 7'!$A$3</definedName>
    <definedName name="_Hlk23934609" localSheetId="3">'приложение 7'!$B$57</definedName>
    <definedName name="_Hlk23935236" localSheetId="3">'приложение 7'!$M$2</definedName>
    <definedName name="_Hlk26880599" localSheetId="3">'приложение 7'!$B$72</definedName>
    <definedName name="_Hlk26952075" localSheetId="3">'приложение 7'!$B$82</definedName>
    <definedName name="_Hlk30676054" localSheetId="3">'приложение 7'!$B$87</definedName>
    <definedName name="_Hlk49767253" localSheetId="2">'приложение 6'!$B$49</definedName>
    <definedName name="_Hlk529890291" localSheetId="1">'приложение 5'!$B$67</definedName>
    <definedName name="_Hlk530739956" localSheetId="1">'приложение 5'!$O$4</definedName>
    <definedName name="_Hlk66444950" localSheetId="3">'приложение 7'!$B$92</definedName>
  </definedName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1" l="1"/>
  <c r="P24" i="2" l="1"/>
  <c r="P12" i="1"/>
  <c r="P22" i="1"/>
  <c r="P23" i="1"/>
  <c r="P30" i="1"/>
  <c r="N152" i="3" l="1"/>
  <c r="M152" i="3"/>
  <c r="L152" i="3" s="1"/>
  <c r="K152" i="3" s="1"/>
  <c r="J152" i="3" s="1"/>
  <c r="I152" i="3" s="1"/>
  <c r="H152" i="3" s="1"/>
  <c r="G152" i="3" s="1"/>
  <c r="F152" i="3" s="1"/>
  <c r="E152" i="3" s="1"/>
  <c r="D152" i="3" s="1"/>
  <c r="D151" i="3"/>
  <c r="D150" i="3"/>
  <c r="N149" i="3"/>
  <c r="M149" i="3" s="1"/>
  <c r="L149" i="3" s="1"/>
  <c r="K149" i="3" s="1"/>
  <c r="J149" i="3" s="1"/>
  <c r="I149" i="3" s="1"/>
  <c r="H149" i="3" s="1"/>
  <c r="G149" i="3" s="1"/>
  <c r="F149" i="3" s="1"/>
  <c r="E149" i="3" s="1"/>
  <c r="D149" i="3" s="1"/>
  <c r="N148" i="3"/>
  <c r="M148" i="3" s="1"/>
  <c r="L148" i="3" s="1"/>
  <c r="T147" i="3"/>
  <c r="S147" i="3"/>
  <c r="R147" i="3"/>
  <c r="Q147" i="3"/>
  <c r="P147" i="3"/>
  <c r="O147" i="3"/>
  <c r="D108" i="2"/>
  <c r="D107" i="2"/>
  <c r="D106" i="2"/>
  <c r="D105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3" i="2"/>
  <c r="D102" i="2"/>
  <c r="D101" i="2"/>
  <c r="D100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Q11" i="3"/>
  <c r="N146" i="3"/>
  <c r="M146" i="3" s="1"/>
  <c r="L146" i="3" s="1"/>
  <c r="K146" i="3" s="1"/>
  <c r="J146" i="3" s="1"/>
  <c r="I146" i="3" s="1"/>
  <c r="H146" i="3" s="1"/>
  <c r="G146" i="3" s="1"/>
  <c r="F146" i="3" s="1"/>
  <c r="E146" i="3" s="1"/>
  <c r="D146" i="3" s="1"/>
  <c r="D145" i="3"/>
  <c r="D144" i="3"/>
  <c r="N143" i="3"/>
  <c r="M143" i="3" s="1"/>
  <c r="N142" i="3"/>
  <c r="M142" i="3" s="1"/>
  <c r="L142" i="3" s="1"/>
  <c r="T141" i="3"/>
  <c r="S141" i="3"/>
  <c r="R141" i="3"/>
  <c r="Q141" i="3"/>
  <c r="P141" i="3"/>
  <c r="O141" i="3"/>
  <c r="N140" i="3"/>
  <c r="M140" i="3" s="1"/>
  <c r="L140" i="3" s="1"/>
  <c r="K140" i="3" s="1"/>
  <c r="J140" i="3" s="1"/>
  <c r="I140" i="3" s="1"/>
  <c r="H140" i="3" s="1"/>
  <c r="G140" i="3" s="1"/>
  <c r="F140" i="3" s="1"/>
  <c r="E140" i="3" s="1"/>
  <c r="D140" i="3" s="1"/>
  <c r="D139" i="3"/>
  <c r="D138" i="3"/>
  <c r="N137" i="3"/>
  <c r="M137" i="3" s="1"/>
  <c r="L137" i="3" s="1"/>
  <c r="K137" i="3" s="1"/>
  <c r="J137" i="3" s="1"/>
  <c r="I137" i="3" s="1"/>
  <c r="H137" i="3" s="1"/>
  <c r="G137" i="3" s="1"/>
  <c r="F137" i="3" s="1"/>
  <c r="E137" i="3" s="1"/>
  <c r="D137" i="3" s="1"/>
  <c r="N136" i="3"/>
  <c r="M136" i="3" s="1"/>
  <c r="T135" i="3"/>
  <c r="S135" i="3"/>
  <c r="R135" i="3"/>
  <c r="Q135" i="3"/>
  <c r="P135" i="3"/>
  <c r="O135" i="3"/>
  <c r="N134" i="3"/>
  <c r="M134" i="3" s="1"/>
  <c r="L134" i="3" s="1"/>
  <c r="K134" i="3" s="1"/>
  <c r="J134" i="3" s="1"/>
  <c r="I134" i="3" s="1"/>
  <c r="H134" i="3" s="1"/>
  <c r="G134" i="3" s="1"/>
  <c r="F134" i="3" s="1"/>
  <c r="E134" i="3" s="1"/>
  <c r="D134" i="3" s="1"/>
  <c r="D133" i="3"/>
  <c r="D132" i="3"/>
  <c r="N131" i="3"/>
  <c r="M131" i="3" s="1"/>
  <c r="N130" i="3"/>
  <c r="N129" i="3" s="1"/>
  <c r="T129" i="3"/>
  <c r="S129" i="3"/>
  <c r="R129" i="3"/>
  <c r="Q129" i="3"/>
  <c r="P129" i="3"/>
  <c r="O129" i="3"/>
  <c r="Q27" i="2"/>
  <c r="Q12" i="2" s="1"/>
  <c r="R12" i="2"/>
  <c r="P84" i="2"/>
  <c r="D104" i="2" l="1"/>
  <c r="N147" i="3"/>
  <c r="D99" i="2"/>
  <c r="N135" i="3"/>
  <c r="N141" i="3"/>
  <c r="M130" i="3"/>
  <c r="L130" i="3" s="1"/>
  <c r="L129" i="3" s="1"/>
  <c r="K148" i="3"/>
  <c r="L147" i="3"/>
  <c r="M147" i="3"/>
  <c r="L143" i="3"/>
  <c r="K143" i="3" s="1"/>
  <c r="J143" i="3" s="1"/>
  <c r="I143" i="3" s="1"/>
  <c r="H143" i="3" s="1"/>
  <c r="G143" i="3" s="1"/>
  <c r="F143" i="3" s="1"/>
  <c r="E143" i="3" s="1"/>
  <c r="D143" i="3" s="1"/>
  <c r="M141" i="3"/>
  <c r="K142" i="3"/>
  <c r="L136" i="3"/>
  <c r="M135" i="3"/>
  <c r="L131" i="3"/>
  <c r="K131" i="3" s="1"/>
  <c r="J131" i="3" s="1"/>
  <c r="I131" i="3" s="1"/>
  <c r="H131" i="3" s="1"/>
  <c r="G131" i="3" s="1"/>
  <c r="F131" i="3" s="1"/>
  <c r="E131" i="3" s="1"/>
  <c r="D131" i="3" s="1"/>
  <c r="K130" i="3"/>
  <c r="M129" i="3" l="1"/>
  <c r="L141" i="3"/>
  <c r="J148" i="3"/>
  <c r="K147" i="3"/>
  <c r="J142" i="3"/>
  <c r="K141" i="3"/>
  <c r="K136" i="3"/>
  <c r="L135" i="3"/>
  <c r="J130" i="3"/>
  <c r="K129" i="3"/>
  <c r="J147" i="3" l="1"/>
  <c r="I148" i="3"/>
  <c r="I142" i="3"/>
  <c r="J141" i="3"/>
  <c r="J136" i="3"/>
  <c r="K135" i="3"/>
  <c r="I130" i="3"/>
  <c r="J129" i="3"/>
  <c r="H148" i="3" l="1"/>
  <c r="I147" i="3"/>
  <c r="H142" i="3"/>
  <c r="I141" i="3"/>
  <c r="I136" i="3"/>
  <c r="J135" i="3"/>
  <c r="H130" i="3"/>
  <c r="I129" i="3"/>
  <c r="G148" i="3" l="1"/>
  <c r="H147" i="3"/>
  <c r="G142" i="3"/>
  <c r="H141" i="3"/>
  <c r="H136" i="3"/>
  <c r="I135" i="3"/>
  <c r="H129" i="3"/>
  <c r="G130" i="3"/>
  <c r="F148" i="3" l="1"/>
  <c r="G147" i="3"/>
  <c r="F142" i="3"/>
  <c r="G141" i="3"/>
  <c r="H135" i="3"/>
  <c r="G136" i="3"/>
  <c r="F130" i="3"/>
  <c r="G129" i="3"/>
  <c r="E148" i="3" l="1"/>
  <c r="F147" i="3"/>
  <c r="E142" i="3"/>
  <c r="F141" i="3"/>
  <c r="F136" i="3"/>
  <c r="G135" i="3"/>
  <c r="E130" i="3"/>
  <c r="F129" i="3"/>
  <c r="D148" i="3" l="1"/>
  <c r="E147" i="3"/>
  <c r="D147" i="3" s="1"/>
  <c r="D142" i="3"/>
  <c r="E141" i="3"/>
  <c r="D141" i="3" s="1"/>
  <c r="E136" i="3"/>
  <c r="F135" i="3"/>
  <c r="D130" i="3"/>
  <c r="E129" i="3"/>
  <c r="D129" i="3" s="1"/>
  <c r="D136" i="3" l="1"/>
  <c r="E135" i="3"/>
  <c r="D135" i="3" s="1"/>
  <c r="P98" i="2" l="1"/>
  <c r="D98" i="2" s="1"/>
  <c r="U94" i="2"/>
  <c r="T94" i="2"/>
  <c r="S94" i="2"/>
  <c r="R94" i="2"/>
  <c r="Q94" i="2"/>
  <c r="O94" i="2"/>
  <c r="M94" i="2"/>
  <c r="L94" i="2"/>
  <c r="K94" i="2"/>
  <c r="J94" i="2"/>
  <c r="I94" i="2"/>
  <c r="H94" i="2"/>
  <c r="G94" i="2"/>
  <c r="F94" i="2"/>
  <c r="E94" i="2"/>
  <c r="U89" i="2"/>
  <c r="T89" i="2"/>
  <c r="S89" i="2"/>
  <c r="R89" i="2"/>
  <c r="Q89" i="2"/>
  <c r="O89" i="2"/>
  <c r="M89" i="2"/>
  <c r="L89" i="2"/>
  <c r="K89" i="2"/>
  <c r="J89" i="2"/>
  <c r="I89" i="2"/>
  <c r="H89" i="2"/>
  <c r="G89" i="2"/>
  <c r="F89" i="2"/>
  <c r="E89" i="2"/>
  <c r="D97" i="2" l="1"/>
  <c r="D96" i="2" l="1"/>
  <c r="D95" i="2" l="1"/>
  <c r="D94" i="2" l="1"/>
  <c r="D93" i="2" l="1"/>
  <c r="D92" i="2" l="1"/>
  <c r="D91" i="2" l="1"/>
  <c r="D90" i="2" l="1"/>
  <c r="D89" i="2"/>
  <c r="N27" i="2" l="1"/>
  <c r="O12" i="2" s="1"/>
  <c r="P29" i="2"/>
  <c r="O27" i="2"/>
  <c r="Q24" i="2" l="1"/>
  <c r="T49" i="1"/>
  <c r="S49" i="1"/>
  <c r="S46" i="1" s="1"/>
  <c r="R49" i="1"/>
  <c r="Q49" i="1"/>
  <c r="Q46" i="1" s="1"/>
  <c r="P49" i="1"/>
  <c r="T46" i="1"/>
  <c r="R46" i="1"/>
  <c r="P46" i="1"/>
  <c r="T30" i="1"/>
  <c r="S30" i="1"/>
  <c r="Q30" i="1"/>
  <c r="T25" i="1"/>
  <c r="Q25" i="1"/>
  <c r="T23" i="1"/>
  <c r="Q23" i="1"/>
  <c r="T22" i="1"/>
  <c r="S22" i="1"/>
  <c r="R22" i="1"/>
  <c r="Q22" i="1"/>
  <c r="Q12" i="1" s="1"/>
  <c r="T20" i="1"/>
  <c r="T12" i="1"/>
  <c r="S12" i="1"/>
  <c r="R12" i="1"/>
  <c r="T84" i="2"/>
  <c r="S84" i="2"/>
  <c r="R84" i="2"/>
  <c r="Q84" i="2"/>
  <c r="T79" i="2"/>
  <c r="S79" i="2"/>
  <c r="R79" i="2"/>
  <c r="Q79" i="2"/>
  <c r="T74" i="2"/>
  <c r="S74" i="2"/>
  <c r="R74" i="2"/>
  <c r="Q74" i="2"/>
  <c r="T69" i="2"/>
  <c r="S69" i="2"/>
  <c r="R69" i="2"/>
  <c r="Q69" i="2"/>
  <c r="T64" i="2"/>
  <c r="S64" i="2"/>
  <c r="R64" i="2"/>
  <c r="Q64" i="2"/>
  <c r="T59" i="2"/>
  <c r="S59" i="2"/>
  <c r="R59" i="2"/>
  <c r="Q59" i="2"/>
  <c r="T54" i="2"/>
  <c r="S54" i="2"/>
  <c r="R54" i="2"/>
  <c r="Q54" i="2"/>
  <c r="T49" i="2"/>
  <c r="S49" i="2"/>
  <c r="R49" i="2"/>
  <c r="Q49" i="2"/>
  <c r="T44" i="2"/>
  <c r="S44" i="2"/>
  <c r="R44" i="2"/>
  <c r="Q44" i="2"/>
  <c r="T39" i="2"/>
  <c r="S39" i="2"/>
  <c r="R39" i="2"/>
  <c r="Q39" i="2"/>
  <c r="T34" i="2"/>
  <c r="S34" i="2"/>
  <c r="R34" i="2"/>
  <c r="Q34" i="2"/>
  <c r="T29" i="2"/>
  <c r="S29" i="2"/>
  <c r="R29" i="2"/>
  <c r="Q29" i="2"/>
  <c r="T24" i="2"/>
  <c r="S24" i="2"/>
  <c r="R24" i="2"/>
  <c r="T19" i="2"/>
  <c r="S19" i="2"/>
  <c r="R19" i="2"/>
  <c r="Q19" i="2"/>
  <c r="T14" i="2"/>
  <c r="S14" i="2"/>
  <c r="R14" i="2"/>
  <c r="Q14" i="2"/>
  <c r="T12" i="2"/>
  <c r="S12" i="2"/>
  <c r="T11" i="2"/>
  <c r="S11" i="2"/>
  <c r="R11" i="2"/>
  <c r="Q11" i="2"/>
  <c r="T10" i="2"/>
  <c r="S10" i="2"/>
  <c r="R10" i="2"/>
  <c r="Q10" i="2"/>
  <c r="D127" i="3"/>
  <c r="D126" i="3"/>
  <c r="S123" i="3"/>
  <c r="R123" i="3"/>
  <c r="Q123" i="3"/>
  <c r="P123" i="3"/>
  <c r="S117" i="3"/>
  <c r="R117" i="3"/>
  <c r="Q117" i="3"/>
  <c r="P117" i="3"/>
  <c r="S112" i="3"/>
  <c r="R112" i="3"/>
  <c r="Q112" i="3"/>
  <c r="P112" i="3"/>
  <c r="S107" i="3"/>
  <c r="R107" i="3"/>
  <c r="Q107" i="3"/>
  <c r="P107" i="3"/>
  <c r="S102" i="3"/>
  <c r="R102" i="3"/>
  <c r="Q102" i="3"/>
  <c r="P102" i="3"/>
  <c r="S97" i="3"/>
  <c r="R97" i="3"/>
  <c r="Q97" i="3"/>
  <c r="P97" i="3"/>
  <c r="S92" i="3"/>
  <c r="R92" i="3"/>
  <c r="Q92" i="3"/>
  <c r="P92" i="3"/>
  <c r="S87" i="3"/>
  <c r="R87" i="3"/>
  <c r="Q87" i="3"/>
  <c r="P87" i="3"/>
  <c r="S82" i="3"/>
  <c r="R82" i="3"/>
  <c r="Q82" i="3"/>
  <c r="P82" i="3"/>
  <c r="S77" i="3"/>
  <c r="R77" i="3"/>
  <c r="Q77" i="3"/>
  <c r="P77" i="3"/>
  <c r="S72" i="3"/>
  <c r="R72" i="3"/>
  <c r="Q72" i="3"/>
  <c r="P72" i="3"/>
  <c r="S67" i="3"/>
  <c r="R67" i="3"/>
  <c r="Q67" i="3"/>
  <c r="P67" i="3"/>
  <c r="S62" i="3"/>
  <c r="R62" i="3"/>
  <c r="Q62" i="3"/>
  <c r="P62" i="3"/>
  <c r="S57" i="3"/>
  <c r="R57" i="3"/>
  <c r="Q57" i="3"/>
  <c r="P57" i="3"/>
  <c r="S52" i="3"/>
  <c r="R52" i="3"/>
  <c r="Q52" i="3"/>
  <c r="P52" i="3"/>
  <c r="S47" i="3"/>
  <c r="R47" i="3"/>
  <c r="Q47" i="3"/>
  <c r="P47" i="3"/>
  <c r="S42" i="3"/>
  <c r="R42" i="3"/>
  <c r="Q42" i="3"/>
  <c r="P42" i="3"/>
  <c r="S37" i="3"/>
  <c r="R37" i="3"/>
  <c r="Q37" i="3"/>
  <c r="P37" i="3"/>
  <c r="T32" i="3"/>
  <c r="S32" i="3"/>
  <c r="R32" i="3"/>
  <c r="Q32" i="3"/>
  <c r="P32" i="3"/>
  <c r="S27" i="3"/>
  <c r="R27" i="3"/>
  <c r="Q27" i="3"/>
  <c r="P27" i="3"/>
  <c r="S22" i="3"/>
  <c r="R22" i="3"/>
  <c r="Q22" i="3"/>
  <c r="P22" i="3"/>
  <c r="S13" i="3"/>
  <c r="R13" i="3"/>
  <c r="Q13" i="3"/>
  <c r="P13" i="3"/>
  <c r="S12" i="3"/>
  <c r="R12" i="3"/>
  <c r="P12" i="3"/>
  <c r="S11" i="3"/>
  <c r="R11" i="3"/>
  <c r="P11" i="3"/>
  <c r="S10" i="3"/>
  <c r="R10" i="3"/>
  <c r="Q10" i="3"/>
  <c r="P10" i="3"/>
  <c r="S9" i="3"/>
  <c r="R9" i="3"/>
  <c r="Q9" i="3"/>
  <c r="P9" i="3"/>
  <c r="T13" i="1" l="1"/>
  <c r="S9" i="2"/>
  <c r="T9" i="2"/>
  <c r="Q9" i="2"/>
  <c r="R9" i="2"/>
  <c r="T10" i="1"/>
  <c r="Q13" i="1"/>
  <c r="S8" i="3"/>
  <c r="R8" i="3"/>
  <c r="Q8" i="3"/>
  <c r="P8" i="3"/>
  <c r="D67" i="2" l="1"/>
  <c r="D66" i="2"/>
  <c r="D65" i="2"/>
  <c r="D63" i="2"/>
  <c r="D62" i="2"/>
  <c r="D61" i="2"/>
  <c r="D60" i="2"/>
  <c r="D58" i="2"/>
  <c r="D57" i="2"/>
  <c r="D56" i="2"/>
  <c r="D55" i="2"/>
  <c r="D53" i="2"/>
  <c r="D52" i="2"/>
  <c r="D51" i="2"/>
  <c r="D50" i="2"/>
  <c r="D48" i="2"/>
  <c r="D47" i="2"/>
  <c r="D46" i="2"/>
  <c r="D45" i="2"/>
  <c r="D43" i="2"/>
  <c r="D42" i="2"/>
  <c r="D41" i="2"/>
  <c r="D40" i="2"/>
  <c r="D38" i="2"/>
  <c r="D37" i="2"/>
  <c r="D36" i="2"/>
  <c r="D35" i="2"/>
  <c r="D33" i="2"/>
  <c r="D32" i="2"/>
  <c r="D31" i="2"/>
  <c r="D30" i="2"/>
  <c r="D29" i="2"/>
  <c r="D23" i="2"/>
  <c r="D22" i="2"/>
  <c r="D21" i="2"/>
  <c r="D20" i="2"/>
  <c r="D18" i="2"/>
  <c r="D17" i="2"/>
  <c r="D16" i="2"/>
  <c r="D15" i="2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8" i="1"/>
  <c r="E47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29" i="1"/>
  <c r="E28" i="1"/>
  <c r="E27" i="1"/>
  <c r="E26" i="1"/>
  <c r="E21" i="1"/>
  <c r="E19" i="1"/>
  <c r="E18" i="1"/>
  <c r="E17" i="1"/>
  <c r="E16" i="1"/>
  <c r="E15" i="1"/>
  <c r="E14" i="1"/>
  <c r="U30" i="1"/>
  <c r="U46" i="1"/>
  <c r="U25" i="1"/>
  <c r="U23" i="1"/>
  <c r="U13" i="1" s="1"/>
  <c r="U22" i="1"/>
  <c r="U84" i="2"/>
  <c r="U79" i="2"/>
  <c r="U74" i="2"/>
  <c r="U69" i="2"/>
  <c r="U64" i="2"/>
  <c r="U59" i="2"/>
  <c r="U54" i="2"/>
  <c r="U49" i="2"/>
  <c r="U39" i="2"/>
  <c r="U34" i="2"/>
  <c r="U24" i="2"/>
  <c r="U12" i="2"/>
  <c r="U19" i="2"/>
  <c r="U14" i="2"/>
  <c r="U11" i="2"/>
  <c r="D121" i="3"/>
  <c r="D116" i="3"/>
  <c r="D115" i="3"/>
  <c r="D114" i="3"/>
  <c r="D113" i="3"/>
  <c r="D111" i="3"/>
  <c r="D110" i="3"/>
  <c r="D109" i="3"/>
  <c r="D108" i="3"/>
  <c r="D106" i="3"/>
  <c r="D105" i="3"/>
  <c r="D104" i="3"/>
  <c r="D103" i="3"/>
  <c r="D101" i="3"/>
  <c r="D100" i="3"/>
  <c r="D99" i="3"/>
  <c r="D98" i="3"/>
  <c r="D96" i="3"/>
  <c r="D95" i="3"/>
  <c r="D94" i="3"/>
  <c r="D93" i="3"/>
  <c r="D91" i="3"/>
  <c r="D90" i="3"/>
  <c r="D89" i="3"/>
  <c r="D88" i="3"/>
  <c r="D86" i="3"/>
  <c r="D85" i="3"/>
  <c r="D84" i="3"/>
  <c r="D83" i="3"/>
  <c r="D81" i="3"/>
  <c r="D80" i="3"/>
  <c r="D79" i="3"/>
  <c r="D78" i="3"/>
  <c r="D76" i="3"/>
  <c r="D75" i="3"/>
  <c r="D74" i="3"/>
  <c r="D73" i="3"/>
  <c r="D71" i="3"/>
  <c r="D70" i="3"/>
  <c r="D69" i="3"/>
  <c r="D68" i="3"/>
  <c r="D66" i="3"/>
  <c r="D65" i="3"/>
  <c r="D64" i="3"/>
  <c r="D63" i="3"/>
  <c r="D61" i="3"/>
  <c r="D60" i="3"/>
  <c r="D59" i="3"/>
  <c r="D58" i="3"/>
  <c r="D56" i="3"/>
  <c r="D55" i="3"/>
  <c r="D54" i="3"/>
  <c r="D53" i="3"/>
  <c r="D51" i="3"/>
  <c r="D50" i="3"/>
  <c r="D49" i="3"/>
  <c r="D48" i="3"/>
  <c r="D46" i="3"/>
  <c r="D45" i="3"/>
  <c r="D44" i="3"/>
  <c r="D43" i="3"/>
  <c r="D41" i="3"/>
  <c r="D40" i="3"/>
  <c r="D39" i="3"/>
  <c r="D38" i="3"/>
  <c r="D36" i="3"/>
  <c r="D35" i="3"/>
  <c r="D34" i="3"/>
  <c r="D33" i="3"/>
  <c r="D31" i="3"/>
  <c r="D30" i="3"/>
  <c r="D29" i="3"/>
  <c r="D28" i="3"/>
  <c r="D26" i="3"/>
  <c r="D25" i="3"/>
  <c r="D24" i="3"/>
  <c r="D23" i="3"/>
  <c r="D21" i="3"/>
  <c r="D20" i="3"/>
  <c r="D19" i="3"/>
  <c r="D18" i="3"/>
  <c r="D17" i="3"/>
  <c r="D16" i="3"/>
  <c r="D15" i="3"/>
  <c r="D14" i="3"/>
  <c r="T123" i="3"/>
  <c r="T117" i="3"/>
  <c r="T112" i="3"/>
  <c r="T107" i="3"/>
  <c r="T102" i="3"/>
  <c r="T97" i="3"/>
  <c r="T92" i="3"/>
  <c r="T87" i="3"/>
  <c r="T82" i="3"/>
  <c r="T77" i="3"/>
  <c r="T72" i="3"/>
  <c r="T67" i="3"/>
  <c r="T62" i="3"/>
  <c r="T57" i="3"/>
  <c r="T52" i="3"/>
  <c r="T47" i="3"/>
  <c r="T42" i="3"/>
  <c r="T37" i="3"/>
  <c r="F32" i="3"/>
  <c r="T27" i="3"/>
  <c r="T13" i="3"/>
  <c r="T12" i="3"/>
  <c r="T11" i="3"/>
  <c r="T10" i="3"/>
  <c r="T9" i="3"/>
  <c r="M27" i="2"/>
  <c r="M12" i="2" s="1"/>
  <c r="U20" i="1" l="1"/>
  <c r="U12" i="1"/>
  <c r="U10" i="1" s="1"/>
  <c r="U10" i="2"/>
  <c r="U9" i="2" s="1"/>
  <c r="T8" i="3"/>
  <c r="N23" i="1"/>
  <c r="N22" i="1"/>
  <c r="N30" i="1"/>
  <c r="D88" i="2"/>
  <c r="O84" i="2"/>
  <c r="M84" i="2"/>
  <c r="L84" i="2"/>
  <c r="K84" i="2"/>
  <c r="J84" i="2"/>
  <c r="I84" i="2"/>
  <c r="H84" i="2"/>
  <c r="G84" i="2"/>
  <c r="F84" i="2"/>
  <c r="E84" i="2"/>
  <c r="O79" i="2"/>
  <c r="N79" i="2"/>
  <c r="M79" i="2"/>
  <c r="L79" i="2"/>
  <c r="K79" i="2"/>
  <c r="J79" i="2"/>
  <c r="I79" i="2"/>
  <c r="H79" i="2"/>
  <c r="G79" i="2"/>
  <c r="F79" i="2"/>
  <c r="E79" i="2"/>
  <c r="O74" i="2"/>
  <c r="N74" i="2"/>
  <c r="M74" i="2"/>
  <c r="L74" i="2"/>
  <c r="K74" i="2"/>
  <c r="J74" i="2"/>
  <c r="I74" i="2"/>
  <c r="H74" i="2"/>
  <c r="G74" i="2"/>
  <c r="F74" i="2"/>
  <c r="E74" i="2"/>
  <c r="O69" i="2"/>
  <c r="N69" i="2"/>
  <c r="M69" i="2"/>
  <c r="L69" i="2"/>
  <c r="K69" i="2"/>
  <c r="J69" i="2"/>
  <c r="I69" i="2"/>
  <c r="H69" i="2"/>
  <c r="G69" i="2"/>
  <c r="F69" i="2"/>
  <c r="E69" i="2"/>
  <c r="D87" i="2" l="1"/>
  <c r="D86" i="2" l="1"/>
  <c r="L102" i="3"/>
  <c r="L92" i="3"/>
  <c r="P13" i="1" l="1"/>
  <c r="P20" i="1"/>
  <c r="D85" i="2"/>
  <c r="P19" i="2"/>
  <c r="P34" i="2"/>
  <c r="P39" i="2"/>
  <c r="P44" i="2"/>
  <c r="P49" i="2"/>
  <c r="P59" i="2"/>
  <c r="N64" i="2"/>
  <c r="P10" i="1" l="1"/>
  <c r="D84" i="2"/>
  <c r="O117" i="3"/>
  <c r="O112" i="3"/>
  <c r="O107" i="3"/>
  <c r="O102" i="3"/>
  <c r="O97" i="3"/>
  <c r="O92" i="3"/>
  <c r="O87" i="3"/>
  <c r="O82" i="3"/>
  <c r="O77" i="3"/>
  <c r="O72" i="3"/>
  <c r="O67" i="3"/>
  <c r="O62" i="3"/>
  <c r="O57" i="3"/>
  <c r="O52" i="3"/>
  <c r="O47" i="3"/>
  <c r="O42" i="3"/>
  <c r="O37" i="3"/>
  <c r="O32" i="3"/>
  <c r="O27" i="3"/>
  <c r="O22" i="3"/>
  <c r="O13" i="3"/>
  <c r="O12" i="3"/>
  <c r="D83" i="2" l="1"/>
  <c r="O9" i="3"/>
  <c r="K112" i="3"/>
  <c r="N112" i="3"/>
  <c r="M112" i="3"/>
  <c r="L112" i="3"/>
  <c r="J112" i="3"/>
  <c r="I112" i="3"/>
  <c r="H112" i="3"/>
  <c r="G112" i="3"/>
  <c r="F112" i="3"/>
  <c r="E112" i="3"/>
  <c r="N107" i="3"/>
  <c r="M107" i="3"/>
  <c r="L107" i="3"/>
  <c r="K107" i="3"/>
  <c r="J107" i="3"/>
  <c r="I107" i="3"/>
  <c r="H107" i="3"/>
  <c r="G107" i="3"/>
  <c r="F107" i="3"/>
  <c r="E107" i="3"/>
  <c r="N102" i="3"/>
  <c r="M102" i="3"/>
  <c r="K102" i="3"/>
  <c r="J102" i="3"/>
  <c r="I102" i="3"/>
  <c r="H102" i="3"/>
  <c r="G102" i="3"/>
  <c r="F102" i="3"/>
  <c r="E102" i="3"/>
  <c r="N97" i="3"/>
  <c r="M97" i="3"/>
  <c r="L97" i="3"/>
  <c r="K97" i="3"/>
  <c r="J97" i="3"/>
  <c r="I97" i="3"/>
  <c r="H97" i="3"/>
  <c r="G97" i="3"/>
  <c r="F97" i="3"/>
  <c r="E97" i="3"/>
  <c r="N92" i="3"/>
  <c r="M92" i="3"/>
  <c r="K92" i="3"/>
  <c r="J92" i="3"/>
  <c r="I92" i="3"/>
  <c r="H92" i="3"/>
  <c r="G92" i="3"/>
  <c r="F92" i="3"/>
  <c r="E92" i="3"/>
  <c r="N87" i="3"/>
  <c r="M87" i="3"/>
  <c r="L87" i="3"/>
  <c r="K87" i="3"/>
  <c r="J87" i="3"/>
  <c r="I87" i="3"/>
  <c r="H87" i="3"/>
  <c r="G87" i="3"/>
  <c r="F87" i="3"/>
  <c r="E87" i="3"/>
  <c r="N82" i="3"/>
  <c r="M82" i="3"/>
  <c r="L82" i="3"/>
  <c r="K82" i="3"/>
  <c r="J82" i="3"/>
  <c r="I82" i="3"/>
  <c r="H82" i="3"/>
  <c r="G82" i="3"/>
  <c r="F82" i="3"/>
  <c r="E82" i="3"/>
  <c r="N77" i="3"/>
  <c r="M77" i="3"/>
  <c r="L77" i="3"/>
  <c r="K77" i="3"/>
  <c r="J77" i="3"/>
  <c r="I77" i="3"/>
  <c r="H77" i="3"/>
  <c r="G77" i="3"/>
  <c r="F77" i="3"/>
  <c r="E77" i="3"/>
  <c r="N72" i="3"/>
  <c r="M72" i="3"/>
  <c r="L72" i="3"/>
  <c r="K72" i="3"/>
  <c r="J72" i="3"/>
  <c r="I72" i="3"/>
  <c r="H72" i="3"/>
  <c r="G72" i="3"/>
  <c r="F72" i="3"/>
  <c r="E72" i="3"/>
  <c r="N67" i="3"/>
  <c r="M67" i="3"/>
  <c r="L67" i="3"/>
  <c r="K67" i="3"/>
  <c r="J67" i="3"/>
  <c r="I67" i="3"/>
  <c r="H67" i="3"/>
  <c r="G67" i="3"/>
  <c r="F67" i="3"/>
  <c r="E67" i="3"/>
  <c r="N62" i="3"/>
  <c r="M62" i="3"/>
  <c r="L62" i="3"/>
  <c r="K62" i="3"/>
  <c r="J62" i="3"/>
  <c r="I62" i="3"/>
  <c r="H62" i="3"/>
  <c r="G62" i="3"/>
  <c r="F62" i="3"/>
  <c r="E62" i="3"/>
  <c r="N57" i="3"/>
  <c r="M57" i="3"/>
  <c r="L57" i="3"/>
  <c r="K57" i="3"/>
  <c r="J57" i="3"/>
  <c r="I57" i="3"/>
  <c r="H57" i="3"/>
  <c r="G57" i="3"/>
  <c r="F57" i="3"/>
  <c r="E57" i="3"/>
  <c r="N52" i="3"/>
  <c r="M52" i="3"/>
  <c r="L52" i="3"/>
  <c r="K52" i="3"/>
  <c r="J52" i="3"/>
  <c r="I52" i="3"/>
  <c r="H52" i="3"/>
  <c r="G52" i="3"/>
  <c r="F52" i="3"/>
  <c r="E52" i="3"/>
  <c r="N47" i="3"/>
  <c r="M47" i="3"/>
  <c r="L47" i="3"/>
  <c r="K47" i="3"/>
  <c r="J47" i="3"/>
  <c r="I47" i="3"/>
  <c r="H47" i="3"/>
  <c r="G47" i="3"/>
  <c r="F47" i="3"/>
  <c r="E47" i="3"/>
  <c r="N42" i="3"/>
  <c r="M42" i="3"/>
  <c r="L42" i="3"/>
  <c r="K42" i="3"/>
  <c r="J42" i="3"/>
  <c r="I42" i="3"/>
  <c r="H42" i="3"/>
  <c r="G42" i="3"/>
  <c r="F42" i="3"/>
  <c r="E42" i="3"/>
  <c r="N37" i="3"/>
  <c r="M37" i="3"/>
  <c r="L37" i="3"/>
  <c r="K37" i="3"/>
  <c r="J37" i="3"/>
  <c r="I37" i="3"/>
  <c r="H37" i="3"/>
  <c r="G37" i="3"/>
  <c r="F37" i="3"/>
  <c r="E37" i="3"/>
  <c r="N32" i="3"/>
  <c r="M32" i="3"/>
  <c r="L32" i="3"/>
  <c r="K32" i="3"/>
  <c r="J32" i="3"/>
  <c r="I32" i="3"/>
  <c r="H32" i="3"/>
  <c r="G32" i="3"/>
  <c r="E32" i="3"/>
  <c r="N27" i="3"/>
  <c r="M27" i="3"/>
  <c r="L27" i="3"/>
  <c r="K27" i="3"/>
  <c r="J27" i="3"/>
  <c r="I27" i="3"/>
  <c r="H27" i="3"/>
  <c r="G27" i="3"/>
  <c r="F27" i="3"/>
  <c r="E27" i="3"/>
  <c r="N22" i="3"/>
  <c r="M22" i="3"/>
  <c r="L22" i="3"/>
  <c r="K22" i="3"/>
  <c r="J22" i="3"/>
  <c r="I22" i="3"/>
  <c r="H22" i="3"/>
  <c r="G22" i="3"/>
  <c r="F22" i="3"/>
  <c r="E22" i="3"/>
  <c r="N13" i="3"/>
  <c r="M13" i="3"/>
  <c r="L13" i="3"/>
  <c r="K13" i="3"/>
  <c r="J13" i="3"/>
  <c r="I13" i="3"/>
  <c r="H13" i="3"/>
  <c r="G13" i="3"/>
  <c r="F13" i="3"/>
  <c r="E13" i="3"/>
  <c r="M120" i="3"/>
  <c r="D120" i="3" s="1"/>
  <c r="N119" i="3"/>
  <c r="N10" i="3" s="1"/>
  <c r="N118" i="3"/>
  <c r="M118" i="3" s="1"/>
  <c r="N128" i="3"/>
  <c r="M128" i="3" s="1"/>
  <c r="L128" i="3" s="1"/>
  <c r="K128" i="3" s="1"/>
  <c r="J128" i="3" s="1"/>
  <c r="I128" i="3" s="1"/>
  <c r="H128" i="3" s="1"/>
  <c r="G128" i="3" s="1"/>
  <c r="F128" i="3" s="1"/>
  <c r="E128" i="3" s="1"/>
  <c r="D128" i="3" s="1"/>
  <c r="N11" i="3"/>
  <c r="L11" i="3"/>
  <c r="N125" i="3"/>
  <c r="M125" i="3" s="1"/>
  <c r="L125" i="3" s="1"/>
  <c r="K125" i="3" s="1"/>
  <c r="J125" i="3" s="1"/>
  <c r="I125" i="3" s="1"/>
  <c r="H125" i="3" s="1"/>
  <c r="G125" i="3" s="1"/>
  <c r="F125" i="3" s="1"/>
  <c r="E125" i="3" s="1"/>
  <c r="D125" i="3" s="1"/>
  <c r="N124" i="3"/>
  <c r="M124" i="3"/>
  <c r="L124" i="3" s="1"/>
  <c r="K124" i="3" s="1"/>
  <c r="J124" i="3" s="1"/>
  <c r="I124" i="3" s="1"/>
  <c r="H124" i="3" s="1"/>
  <c r="G124" i="3" s="1"/>
  <c r="F124" i="3" s="1"/>
  <c r="E124" i="3" s="1"/>
  <c r="D124" i="3" s="1"/>
  <c r="N122" i="3"/>
  <c r="M122" i="3"/>
  <c r="I27" i="2"/>
  <c r="I12" i="2" s="1"/>
  <c r="O14" i="2"/>
  <c r="N14" i="2"/>
  <c r="M14" i="2"/>
  <c r="L14" i="2"/>
  <c r="K14" i="2"/>
  <c r="J14" i="2"/>
  <c r="I14" i="2"/>
  <c r="H14" i="2"/>
  <c r="G14" i="2"/>
  <c r="F14" i="2"/>
  <c r="E14" i="2"/>
  <c r="O19" i="2"/>
  <c r="N19" i="2"/>
  <c r="M19" i="2"/>
  <c r="L19" i="2"/>
  <c r="K19" i="2"/>
  <c r="J19" i="2"/>
  <c r="I19" i="2"/>
  <c r="H19" i="2"/>
  <c r="G19" i="2"/>
  <c r="F19" i="2"/>
  <c r="E19" i="2"/>
  <c r="H28" i="2"/>
  <c r="H13" i="2" s="1"/>
  <c r="O28" i="2"/>
  <c r="O13" i="2" s="1"/>
  <c r="N28" i="2"/>
  <c r="N13" i="2" s="1"/>
  <c r="M28" i="2"/>
  <c r="M13" i="2" s="1"/>
  <c r="L28" i="2"/>
  <c r="L13" i="2" s="1"/>
  <c r="K28" i="2"/>
  <c r="K13" i="2" s="1"/>
  <c r="J28" i="2"/>
  <c r="J13" i="2" s="1"/>
  <c r="I28" i="2"/>
  <c r="I13" i="2" s="1"/>
  <c r="G28" i="2"/>
  <c r="G13" i="2" s="1"/>
  <c r="F28" i="2"/>
  <c r="E28" i="2"/>
  <c r="E13" i="2" s="1"/>
  <c r="L27" i="2"/>
  <c r="K27" i="2"/>
  <c r="K12" i="2" s="1"/>
  <c r="J27" i="2"/>
  <c r="J12" i="2" s="1"/>
  <c r="H27" i="2"/>
  <c r="H12" i="2" s="1"/>
  <c r="G27" i="2"/>
  <c r="G12" i="2" s="1"/>
  <c r="F27" i="2"/>
  <c r="E27" i="2"/>
  <c r="E12" i="2" s="1"/>
  <c r="O26" i="2"/>
  <c r="N26" i="2"/>
  <c r="N11" i="2" s="1"/>
  <c r="M26" i="2"/>
  <c r="M11" i="2" s="1"/>
  <c r="L26" i="2"/>
  <c r="L11" i="2" s="1"/>
  <c r="K26" i="2"/>
  <c r="K11" i="2" s="1"/>
  <c r="J26" i="2"/>
  <c r="J11" i="2" s="1"/>
  <c r="I26" i="2"/>
  <c r="I11" i="2" s="1"/>
  <c r="H26" i="2"/>
  <c r="H11" i="2" s="1"/>
  <c r="G26" i="2"/>
  <c r="G11" i="2" s="1"/>
  <c r="F26" i="2"/>
  <c r="E26" i="2"/>
  <c r="E11" i="2" s="1"/>
  <c r="O25" i="2"/>
  <c r="O10" i="2" s="1"/>
  <c r="N25" i="2"/>
  <c r="M25" i="2"/>
  <c r="L25" i="2"/>
  <c r="K25" i="2"/>
  <c r="K10" i="2" s="1"/>
  <c r="J25" i="2"/>
  <c r="J10" i="2" s="1"/>
  <c r="I25" i="2"/>
  <c r="H25" i="2"/>
  <c r="H10" i="2" s="1"/>
  <c r="G25" i="2"/>
  <c r="F25" i="2"/>
  <c r="E25" i="2"/>
  <c r="E10" i="2" s="1"/>
  <c r="O34" i="2"/>
  <c r="N34" i="2"/>
  <c r="M34" i="2"/>
  <c r="L34" i="2"/>
  <c r="K34" i="2"/>
  <c r="J34" i="2"/>
  <c r="I34" i="2"/>
  <c r="H34" i="2"/>
  <c r="G34" i="2"/>
  <c r="F34" i="2"/>
  <c r="E34" i="2"/>
  <c r="O39" i="2"/>
  <c r="N39" i="2"/>
  <c r="M39" i="2"/>
  <c r="L39" i="2"/>
  <c r="K39" i="2"/>
  <c r="J39" i="2"/>
  <c r="I39" i="2"/>
  <c r="H39" i="2"/>
  <c r="G39" i="2"/>
  <c r="F39" i="2"/>
  <c r="E39" i="2"/>
  <c r="O44" i="2"/>
  <c r="N44" i="2"/>
  <c r="M44" i="2"/>
  <c r="L44" i="2"/>
  <c r="K44" i="2"/>
  <c r="J44" i="2"/>
  <c r="I44" i="2"/>
  <c r="H44" i="2"/>
  <c r="G44" i="2"/>
  <c r="F44" i="2"/>
  <c r="E44" i="2"/>
  <c r="O49" i="2"/>
  <c r="N49" i="2"/>
  <c r="M49" i="2"/>
  <c r="L49" i="2"/>
  <c r="K49" i="2"/>
  <c r="J49" i="2"/>
  <c r="I49" i="2"/>
  <c r="H49" i="2"/>
  <c r="G49" i="2"/>
  <c r="F49" i="2"/>
  <c r="E49" i="2"/>
  <c r="O54" i="2"/>
  <c r="N54" i="2"/>
  <c r="M54" i="2"/>
  <c r="L54" i="2"/>
  <c r="K54" i="2"/>
  <c r="J54" i="2"/>
  <c r="I54" i="2"/>
  <c r="H54" i="2"/>
  <c r="G54" i="2"/>
  <c r="F54" i="2"/>
  <c r="E54" i="2"/>
  <c r="O59" i="2"/>
  <c r="N59" i="2"/>
  <c r="M59" i="2"/>
  <c r="L59" i="2"/>
  <c r="K59" i="2"/>
  <c r="J59" i="2"/>
  <c r="I59" i="2"/>
  <c r="H59" i="2"/>
  <c r="G59" i="2"/>
  <c r="F59" i="2"/>
  <c r="E59" i="2"/>
  <c r="O64" i="2"/>
  <c r="M64" i="2"/>
  <c r="L64" i="2"/>
  <c r="K64" i="2"/>
  <c r="J64" i="2"/>
  <c r="I64" i="2"/>
  <c r="H64" i="2"/>
  <c r="G64" i="2"/>
  <c r="F64" i="2"/>
  <c r="E64" i="2"/>
  <c r="K25" i="1"/>
  <c r="O25" i="1"/>
  <c r="N25" i="1"/>
  <c r="M25" i="1"/>
  <c r="L25" i="1"/>
  <c r="J25" i="1"/>
  <c r="I25" i="1"/>
  <c r="H25" i="1"/>
  <c r="G25" i="1"/>
  <c r="F25" i="1"/>
  <c r="O30" i="1"/>
  <c r="M30" i="1"/>
  <c r="L30" i="1"/>
  <c r="K30" i="1"/>
  <c r="J30" i="1"/>
  <c r="I30" i="1"/>
  <c r="H30" i="1"/>
  <c r="G30" i="1"/>
  <c r="F30" i="1"/>
  <c r="O24" i="1"/>
  <c r="N24" i="1"/>
  <c r="M24" i="1"/>
  <c r="L24" i="1"/>
  <c r="K24" i="1"/>
  <c r="J24" i="1"/>
  <c r="I24" i="1"/>
  <c r="H24" i="1"/>
  <c r="G24" i="1"/>
  <c r="F24" i="1"/>
  <c r="O23" i="1"/>
  <c r="M23" i="1"/>
  <c r="L23" i="1"/>
  <c r="K23" i="1"/>
  <c r="K13" i="1" s="1"/>
  <c r="J23" i="1"/>
  <c r="J13" i="1" s="1"/>
  <c r="I23" i="1"/>
  <c r="H23" i="1"/>
  <c r="G23" i="1"/>
  <c r="F23" i="1"/>
  <c r="F13" i="1" s="1"/>
  <c r="O22" i="1"/>
  <c r="N12" i="1"/>
  <c r="M22" i="1"/>
  <c r="L22" i="1"/>
  <c r="L12" i="1" s="1"/>
  <c r="K22" i="1"/>
  <c r="K20" i="1" s="1"/>
  <c r="J22" i="1"/>
  <c r="J12" i="1" s="1"/>
  <c r="I22" i="1"/>
  <c r="I12" i="1" s="1"/>
  <c r="H22" i="1"/>
  <c r="H12" i="1" s="1"/>
  <c r="G22" i="1"/>
  <c r="F22" i="1"/>
  <c r="F12" i="1" s="1"/>
  <c r="O49" i="1"/>
  <c r="O46" i="1" s="1"/>
  <c r="N49" i="1"/>
  <c r="M49" i="1"/>
  <c r="M46" i="1" s="1"/>
  <c r="L49" i="1"/>
  <c r="K49" i="1"/>
  <c r="K46" i="1" s="1"/>
  <c r="J49" i="1"/>
  <c r="J46" i="1" s="1"/>
  <c r="I49" i="1"/>
  <c r="I46" i="1" s="1"/>
  <c r="H49" i="1"/>
  <c r="G49" i="1"/>
  <c r="F49" i="1"/>
  <c r="G46" i="1"/>
  <c r="F46" i="1"/>
  <c r="G13" i="1"/>
  <c r="O12" i="1"/>
  <c r="K12" i="1"/>
  <c r="G12" i="1"/>
  <c r="O11" i="1"/>
  <c r="N11" i="1"/>
  <c r="M11" i="1"/>
  <c r="L11" i="1"/>
  <c r="K11" i="1"/>
  <c r="J11" i="1"/>
  <c r="I11" i="1"/>
  <c r="H11" i="1"/>
  <c r="G11" i="1"/>
  <c r="F11" i="1"/>
  <c r="N12" i="3" l="1"/>
  <c r="N123" i="3"/>
  <c r="J20" i="1"/>
  <c r="I13" i="1"/>
  <c r="N10" i="2"/>
  <c r="N24" i="2"/>
  <c r="N12" i="2"/>
  <c r="N9" i="2" s="1"/>
  <c r="O9" i="2"/>
  <c r="E11" i="1"/>
  <c r="E24" i="1"/>
  <c r="J10" i="1"/>
  <c r="E22" i="1"/>
  <c r="G20" i="1"/>
  <c r="E23" i="1"/>
  <c r="O13" i="1"/>
  <c r="O10" i="1" s="1"/>
  <c r="E30" i="1"/>
  <c r="E25" i="1"/>
  <c r="M24" i="2"/>
  <c r="D49" i="2"/>
  <c r="I24" i="2"/>
  <c r="D26" i="2"/>
  <c r="D28" i="2"/>
  <c r="M10" i="2"/>
  <c r="M9" i="2" s="1"/>
  <c r="D54" i="2"/>
  <c r="D25" i="2"/>
  <c r="F10" i="2"/>
  <c r="D59" i="2"/>
  <c r="D39" i="2"/>
  <c r="G24" i="2"/>
  <c r="I10" i="2"/>
  <c r="I9" i="2" s="1"/>
  <c r="F11" i="2"/>
  <c r="F13" i="2"/>
  <c r="D13" i="2" s="1"/>
  <c r="D34" i="2"/>
  <c r="D14" i="2"/>
  <c r="D44" i="2"/>
  <c r="K24" i="2"/>
  <c r="L10" i="2"/>
  <c r="L24" i="2"/>
  <c r="F12" i="2"/>
  <c r="D19" i="2"/>
  <c r="D27" i="3"/>
  <c r="D13" i="3"/>
  <c r="D102" i="3"/>
  <c r="D97" i="3"/>
  <c r="D42" i="3"/>
  <c r="D52" i="3"/>
  <c r="D62" i="3"/>
  <c r="D72" i="3"/>
  <c r="D82" i="3"/>
  <c r="D92" i="3"/>
  <c r="D107" i="3"/>
  <c r="D112" i="3"/>
  <c r="D22" i="3"/>
  <c r="D32" i="3"/>
  <c r="D37" i="3"/>
  <c r="D47" i="3"/>
  <c r="D57" i="3"/>
  <c r="D67" i="3"/>
  <c r="D77" i="3"/>
  <c r="D87" i="3"/>
  <c r="E49" i="1"/>
  <c r="M12" i="3"/>
  <c r="M119" i="3"/>
  <c r="L119" i="3" s="1"/>
  <c r="D119" i="3" s="1"/>
  <c r="L122" i="3"/>
  <c r="K122" i="3" s="1"/>
  <c r="J122" i="3" s="1"/>
  <c r="I122" i="3" s="1"/>
  <c r="H122" i="3" s="1"/>
  <c r="G122" i="3" s="1"/>
  <c r="F122" i="3" s="1"/>
  <c r="E122" i="3" s="1"/>
  <c r="D122" i="3" s="1"/>
  <c r="D82" i="2"/>
  <c r="N13" i="1"/>
  <c r="N46" i="1"/>
  <c r="N20" i="1"/>
  <c r="M12" i="1"/>
  <c r="M10" i="1" s="1"/>
  <c r="L12" i="2"/>
  <c r="E9" i="2"/>
  <c r="O24" i="2"/>
  <c r="G10" i="2"/>
  <c r="G9" i="2" s="1"/>
  <c r="O8" i="3"/>
  <c r="K123" i="3"/>
  <c r="M117" i="3"/>
  <c r="L118" i="3"/>
  <c r="D118" i="3" s="1"/>
  <c r="M9" i="3"/>
  <c r="N117" i="3"/>
  <c r="L123" i="3"/>
  <c r="E9" i="3"/>
  <c r="I9" i="3"/>
  <c r="G10" i="3"/>
  <c r="K10" i="3"/>
  <c r="M11" i="3"/>
  <c r="M123" i="3"/>
  <c r="F9" i="3"/>
  <c r="J9" i="3"/>
  <c r="N9" i="3"/>
  <c r="N8" i="3" s="1"/>
  <c r="H10" i="3"/>
  <c r="L10" i="3"/>
  <c r="G9" i="3"/>
  <c r="K9" i="3"/>
  <c r="E10" i="3"/>
  <c r="I10" i="3"/>
  <c r="M10" i="3"/>
  <c r="H9" i="3"/>
  <c r="F10" i="3"/>
  <c r="J10" i="3"/>
  <c r="M13" i="1"/>
  <c r="J9" i="2"/>
  <c r="K9" i="2"/>
  <c r="H9" i="2"/>
  <c r="H24" i="2"/>
  <c r="F24" i="2"/>
  <c r="J24" i="2"/>
  <c r="E24" i="2"/>
  <c r="F20" i="1"/>
  <c r="O20" i="1"/>
  <c r="H13" i="1"/>
  <c r="L13" i="1"/>
  <c r="L10" i="1" s="1"/>
  <c r="I20" i="1"/>
  <c r="M20" i="1"/>
  <c r="H20" i="1"/>
  <c r="L20" i="1"/>
  <c r="K10" i="1"/>
  <c r="H46" i="1"/>
  <c r="L46" i="1"/>
  <c r="G10" i="1"/>
  <c r="F10" i="1"/>
  <c r="I10" i="1"/>
  <c r="H10" i="1"/>
  <c r="E46" i="1" l="1"/>
  <c r="E12" i="1"/>
  <c r="F9" i="2"/>
  <c r="D10" i="3"/>
  <c r="E20" i="1"/>
  <c r="N10" i="1"/>
  <c r="E10" i="1" s="1"/>
  <c r="E13" i="1"/>
  <c r="J12" i="3"/>
  <c r="I117" i="3"/>
  <c r="G12" i="3"/>
  <c r="J117" i="3"/>
  <c r="E117" i="3"/>
  <c r="H117" i="3"/>
  <c r="K117" i="3"/>
  <c r="F117" i="3"/>
  <c r="H12" i="3"/>
  <c r="G117" i="3"/>
  <c r="L12" i="3"/>
  <c r="I12" i="3"/>
  <c r="F12" i="3"/>
  <c r="E12" i="3"/>
  <c r="K12" i="3"/>
  <c r="D81" i="2"/>
  <c r="L9" i="2"/>
  <c r="M8" i="3"/>
  <c r="L9" i="3"/>
  <c r="D9" i="3" s="1"/>
  <c r="L117" i="3"/>
  <c r="J123" i="3"/>
  <c r="K11" i="3"/>
  <c r="K8" i="3" l="1"/>
  <c r="D12" i="3"/>
  <c r="D117" i="3"/>
  <c r="D80" i="2"/>
  <c r="L8" i="3"/>
  <c r="J11" i="3"/>
  <c r="J8" i="3" s="1"/>
  <c r="P79" i="2" l="1"/>
  <c r="D79" i="2" s="1"/>
  <c r="I11" i="3"/>
  <c r="I8" i="3" s="1"/>
  <c r="I123" i="3"/>
  <c r="D78" i="2" l="1"/>
  <c r="H11" i="3"/>
  <c r="H8" i="3" s="1"/>
  <c r="H123" i="3"/>
  <c r="G11" i="3" l="1"/>
  <c r="G8" i="3" s="1"/>
  <c r="G123" i="3"/>
  <c r="D77" i="2" l="1"/>
  <c r="D76" i="2"/>
  <c r="F11" i="3"/>
  <c r="F8" i="3" s="1"/>
  <c r="F123" i="3"/>
  <c r="D75" i="2" l="1"/>
  <c r="E11" i="3"/>
  <c r="D11" i="3" s="1"/>
  <c r="E123" i="3"/>
  <c r="D123" i="3" s="1"/>
  <c r="P74" i="2" l="1"/>
  <c r="D74" i="2" s="1"/>
  <c r="E8" i="3"/>
  <c r="D8" i="3" s="1"/>
  <c r="D73" i="2" l="1"/>
  <c r="D72" i="2" l="1"/>
  <c r="D71" i="2"/>
  <c r="D24" i="2" l="1"/>
  <c r="D27" i="2"/>
  <c r="D70" i="2"/>
  <c r="P69" i="2" l="1"/>
  <c r="D69" i="2" s="1"/>
  <c r="D68" i="2" l="1"/>
  <c r="D12" i="2" l="1"/>
  <c r="D11" i="2" l="1"/>
  <c r="P64" i="2" l="1"/>
  <c r="D64" i="2" s="1"/>
  <c r="P10" i="2"/>
  <c r="D10" i="2" l="1"/>
  <c r="D9" i="2"/>
</calcChain>
</file>

<file path=xl/sharedStrings.xml><?xml version="1.0" encoding="utf-8"?>
<sst xmlns="http://schemas.openxmlformats.org/spreadsheetml/2006/main" count="418" uniqueCount="122">
  <si>
    <t>Приложение 5</t>
  </si>
  <si>
    <t>Статус</t>
  </si>
  <si>
    <t>Наименование программы, основного мероприятия</t>
  </si>
  <si>
    <t xml:space="preserve">Источник ресурсного обеспечения </t>
  </si>
  <si>
    <t>Оценка расходов (тыс.руб.), годы</t>
  </si>
  <si>
    <t>Муниципальная программа</t>
  </si>
  <si>
    <t>«Развитие транспортной системы, обеспечение перевозки пассажиров в Советском районе Курской области и безопасности дорожного движения»</t>
  </si>
  <si>
    <t>всего</t>
  </si>
  <si>
    <t>Федеральный бюджет</t>
  </si>
  <si>
    <t>Областной бюджет</t>
  </si>
  <si>
    <t>Бюджет муниципального района</t>
  </si>
  <si>
    <t>Бюджет муниципального образования (сельсовета)</t>
  </si>
  <si>
    <t>Подпрограмма 1</t>
  </si>
  <si>
    <t>«Управление муниципальной программой и обеспечение условий ее реализации»</t>
  </si>
  <si>
    <t>Всего:</t>
  </si>
  <si>
    <t>Подпрограмма 2</t>
  </si>
  <si>
    <t>«Развитие сети автомобильных дорог в Советском районе Курской области»</t>
  </si>
  <si>
    <t>Основное мероприятие 2.1</t>
  </si>
  <si>
    <t>Содержание и ремонт автомобильных дорог общего пользования местного значения</t>
  </si>
  <si>
    <t>Основное мероприятие 2.2</t>
  </si>
  <si>
    <t>Подпрограмма 3</t>
  </si>
  <si>
    <t>«Развитие пассажирских перевозок в Советском районе Курской области»</t>
  </si>
  <si>
    <t>Всего</t>
  </si>
  <si>
    <t>Основное мероприятие 3.1</t>
  </si>
  <si>
    <t>Содействие развитию пассажирских перевозок Советского района</t>
  </si>
  <si>
    <t>Подпрограмма 4</t>
  </si>
  <si>
    <t>Повышение безопасности дорожного движения в Советском районе Курской области</t>
  </si>
  <si>
    <t>Бюджет муници-пального района</t>
  </si>
  <si>
    <t>Бюджет муниципального   образования (сельсовета)</t>
  </si>
  <si>
    <t xml:space="preserve"> Всего:</t>
  </si>
  <si>
    <t>Основное мероприятие 4.2</t>
  </si>
  <si>
    <t>Разработка проектов организации дорожного движения на автомобильных дорогах местного значения</t>
  </si>
  <si>
    <t>Основное мероприятие 4.3</t>
  </si>
  <si>
    <t>Разработка нормативов затрат на содержание, ремонт, капитальный ремонт автомобильных дорог общего пользования  местного значения</t>
  </si>
  <si>
    <t>Основное мероприятие 4.4</t>
  </si>
  <si>
    <t>Разработка комплексных схем организации дорожного движения</t>
  </si>
  <si>
    <t>Ресурсное обеспечение и прогнозная (справочная) оценка расходов федерального бюджета, областного бюджета, местных бюджетов и внебюджетных источников на реализацию целей программы (тыс.руб.) «Развитие транспортной системы, обеспечение перевозки пассажиров в Советском районе Курской области и повышение безопасности дорожного движения»</t>
  </si>
  <si>
    <t>Основное мероприятие 4.1 Повышение правового сознания и предупреждение опасного поведения участников дорожного движения</t>
  </si>
  <si>
    <t>Приложение 6</t>
  </si>
  <si>
    <t xml:space="preserve">Реализация основного мероприятия 2.1 «Содержание и ремонт автомобильных дорог общего пользования местного значения» муниципальной программы </t>
  </si>
  <si>
    <t>- текущий ремонт автомобильной дороги общего пользования местного значения</t>
  </si>
  <si>
    <t>2.1.3.2</t>
  </si>
  <si>
    <t>Текущий ремонт автомобильной дороги общего пользования местного значения «Курск-Борисоглебск-граница Липецкой области- д.Серебрянка»</t>
  </si>
  <si>
    <t>2.1.3.3</t>
  </si>
  <si>
    <t>Текущий ремонт автомобильной дороги общего пользования местного значения «Курск-Касторное-с.Нижнее Гурово», в т.ч разработка ПСД, экспертиза</t>
  </si>
  <si>
    <t>2.1.3.4</t>
  </si>
  <si>
    <t>Текущий ремонт автомобильной дороги общего пользования местного значения «с.Ледовское д.30-д.54»</t>
  </si>
  <si>
    <t>2.1.3.5</t>
  </si>
  <si>
    <t>Текущий ремонт автомобильной дороги общего пользования местного значения п.Коммунар Советского сельсовета в т.ч разработка ПСД, экспертиза</t>
  </si>
  <si>
    <t>2.1.4.</t>
  </si>
  <si>
    <t>оснащение элементами обустройства автодорог общего пользования местного значения, в т.ч. разработка ПСД, экспертиза</t>
  </si>
  <si>
    <t>2.1.5.</t>
  </si>
  <si>
    <t>Основное мероприятие 2.1 Содержание и ремонт автомобильных дорог общего пользования местного значения</t>
  </si>
  <si>
    <t>2.1.1. Содержание автомобильных дорог общего пользования местного значения</t>
  </si>
  <si>
    <t>2.1.2 - Разработка сметных расчётов на ремонт автомобильных дорог общего пользования местного значения Советского района Курской области</t>
  </si>
  <si>
    <t>2.1.3 Текущий ремонт автомобильной дороги общего пользования местного значения, в т.ч. разработка ПСД, экспертиза</t>
  </si>
  <si>
    <t>2.1.3.1 Текущий ремонт автомобильной дороги общего пользования местного значения «д.Волжанец-с.Мелехово»</t>
  </si>
  <si>
    <t>Приложение 7</t>
  </si>
  <si>
    <t xml:space="preserve">Реализация основного мероприятия 2.2 «Проектирование и строительство автомобильных дорог общего пользования местного значения» муниципальной программы </t>
  </si>
  <si>
    <t>Наименование основного мероприятия, мероприятий</t>
  </si>
  <si>
    <t>Оценка расходов (тыс. руб.), годы</t>
  </si>
  <si>
    <t>2.2.1.</t>
  </si>
  <si>
    <t>- Строительство автомобильной дороги общего пользования местного значения «д. Волжанец»</t>
  </si>
  <si>
    <t>- Строительство автомобильной дороги общего пользования местного значения</t>
  </si>
  <si>
    <t xml:space="preserve">2.2.3. Строительство автомобильной дороги </t>
  </si>
  <si>
    <t>общего пользования местного значения п. Расховецкий, в т.ч. ПСД , экспертиза</t>
  </si>
  <si>
    <t xml:space="preserve">2.2.4. Строительство автомобильной дороги </t>
  </si>
  <si>
    <t>общего пользования местного значения «Курск-Борисоглебск-Кшенский</t>
  </si>
  <si>
    <t>-д. Большая Карповка»</t>
  </si>
  <si>
    <t xml:space="preserve">2.2.5. Строительство автомобильной дороги </t>
  </si>
  <si>
    <t>общего пользования местного значения д.Пожидаевка Мансуровского сельсовета</t>
  </si>
  <si>
    <t xml:space="preserve">2.2.6. Строительство автомобильной дороги </t>
  </si>
  <si>
    <t>общего пользования местного значения «Курск- Касторное- с. Липовчик»</t>
  </si>
  <si>
    <t xml:space="preserve">2.2.7. Строительство автомобильной дороги </t>
  </si>
  <si>
    <t>общего пользования местного значения «Кшенский- д. Ивановка»</t>
  </si>
  <si>
    <t xml:space="preserve">2.2.8. Строительство автомобильной дороги </t>
  </si>
  <si>
    <t>«Курск-Касторное»- Ледовское- граница Орловской области»- Верхнее Гурово» Советского района Курской области, в т.ч. экспертиза</t>
  </si>
  <si>
    <t>2.2.9.Строительство автодороги общего пользования местного значения по ул.Улитовская с.Верхние Апочки   Советского района Курской области, в т.ч. ПСД , экспертиза</t>
  </si>
  <si>
    <t>2.2.10.Строительство автодороги общего пользования местного значения «Курск-Борисоглебск»- Кшенский- граница Липецкой области- Кшень- Панское- Мансурово-Шевченко» »   Советского района Курской области», в т.ч. экспертиза</t>
  </si>
  <si>
    <t>2.2.15. .Проектирование автодороги общего пользования местного значения «Курск-Борисоглебск»- Кшенский- граница Липецкой области- Кшень- Панское»- Мансурово- Шевченко»   Советского района Курской области»</t>
  </si>
  <si>
    <t>2.2.16. Строительство автодороги общего пользования местного значения «Проезд по с .Грязное» в т.ч. ПСД,  экспертиза</t>
  </si>
  <si>
    <t>2.2.19. Строительство автодороги общего пользования местного значения по ул.Весёлая с.Мелехово Волжанского сельсовета в т.ч. ПСД,  экспертиза</t>
  </si>
  <si>
    <t>2.2.2. Строительство автомобильной дороги общего пользования местного значения «д. Волжанец-п. Кшенский», 2 этап, в т.ч. ПСД, экспертиза</t>
  </si>
  <si>
    <t>2.2.20. Реконструкция автодороги общего пользования местного значения д. Волжанец –                      с. Мелехово с 5 до 4 категории, в т. ч. ПСД, экспертиза</t>
  </si>
  <si>
    <t>приложение 6</t>
  </si>
  <si>
    <t>2.2.21. изготовление технических паспортов на автодороги</t>
  </si>
  <si>
    <t>2.2.14. .автодорога "Подъезд к свеклопункту п.Кшенский от а/д ""Курск-Борисоглебск-Кшенский- граница Липецкой области", в т.ч. ПСД, экспертиза</t>
  </si>
  <si>
    <t>проектирование и строительство автомобильных дорог общего пользования местного значения</t>
  </si>
  <si>
    <t>2.1.6.</t>
  </si>
  <si>
    <t>ремонт автомобильной дороги с.Липовчик</t>
  </si>
  <si>
    <t>ремонт автомобильной дороги д.Платовец</t>
  </si>
  <si>
    <t>2.1.7.</t>
  </si>
  <si>
    <t>2.1.8.</t>
  </si>
  <si>
    <t>2.1.9.</t>
  </si>
  <si>
    <t>2.2.12. Строительство автодороги общего пользования местного значения по ул. Центральная с.НижняяГрайворонка   Советского района Курской области», в т.ч. ПСД,  экспертиза</t>
  </si>
  <si>
    <t>2.2.11. .Строительство автодороги общего пользования местного значения по д.Натальино  Советского района Курской области», в т.ч. Экспертиза</t>
  </si>
  <si>
    <t xml:space="preserve">2.2.17. Строительство автодороги общего пользования местного значения "Курск-Касторное"-Ледовское- граница Орловской области"- Рогозинка в Советском районе Курской области"            </t>
  </si>
  <si>
    <t>всего за 2015-2026</t>
  </si>
  <si>
    <t>2.2.13. Строительство автодороги общего пользования местного значения в</t>
  </si>
  <si>
    <t>с.Липовчик и д.Волжанец Волжанского сельсовета  Советского района Курской области, в т.ч. ПСД,  экспертиза</t>
  </si>
  <si>
    <t>+</t>
  </si>
  <si>
    <t>2.2.18. Строительство автодороги общего пользования местного значения "Проезд по с.П.Карцево Советскогорайона Курской области, протяжённостью 2,080 км",  в т.ч. ПСД,  экспертиза</t>
  </si>
  <si>
    <t xml:space="preserve">разработка проектов организации дорожного движения </t>
  </si>
  <si>
    <t>2.1.10.</t>
  </si>
  <si>
    <t>2.1.11.</t>
  </si>
  <si>
    <t xml:space="preserve">разработка технических паспортов на автодороги местного значения </t>
  </si>
  <si>
    <t>2.2.22 строительство автодороги по ул. Набережная д.2-я Васильевка , в т.ч. ПСД, экспертиза</t>
  </si>
  <si>
    <t>2.2.23 строительство автодороги по п.Соколовка , в т.ч. ПСД, экспертиза</t>
  </si>
  <si>
    <t>2.2.24 строительство автодороги по д.Серебряновка , в т.ч. ПСД, экспертиза</t>
  </si>
  <si>
    <t>2.2.25 строительство автодороги до д.Серебряновка , в т.ч. ПСД, экспертиза</t>
  </si>
  <si>
    <t>всего за 2015-2030</t>
  </si>
  <si>
    <t>2.1.13.</t>
  </si>
  <si>
    <t>ремонт автомобильной дороги по ул. Дорожная  д.2-я Васильевка</t>
  </si>
  <si>
    <t>2.1.12.</t>
  </si>
  <si>
    <t>ремонт автомобильной дороги по п.Садовый</t>
  </si>
  <si>
    <t>до</t>
  </si>
  <si>
    <t>по селу</t>
  </si>
  <si>
    <t>ремонт автомобильной дороги по д.Волжанец, ПСД, стройконтроль</t>
  </si>
  <si>
    <t>Текущий ремонт автомобильной дороги общего пользования местного значения 38236 ОПМР 0004 «Курск-Борисоглебск-граница Липецкой области- д.Серебрянка» пк02+500- пк3+800, ПСД, стройконтроль</t>
  </si>
  <si>
    <t>Текущий ремонт автомобильной дороги общего пользования местного значения38236 ОПМР 0004 «Курск-Борисоглебск-граница Липецкой области- д.Серебрянка» пк0+000- пк2+500, в т.ч. ПСД, строительный контроль</t>
  </si>
  <si>
    <t>2.2.26 строительство автодороги по д.Волжанец ул.Школьная , в т.ч. ПСД, экспертиза</t>
  </si>
  <si>
    <t>7374, 40419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</si>
</sst>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0"/>
    <numFmt numFmtId="166" formatCode="0.000"/>
  </numFmts>
  <fonts count="10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8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9" xfId="0" applyBorder="1" applyAlignment="1">
      <alignment vertical="top" wrapText="1"/>
    </xf>
    <xf numFmtId="0" fontId="3" fillId="0" borderId="14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5" fontId="1" fillId="0" borderId="1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vertical="top" wrapText="1"/>
    </xf>
    <xf numFmtId="0" fontId="1" fillId="0" borderId="34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vertical="center" wrapText="1"/>
    </xf>
    <xf numFmtId="0" fontId="3" fillId="0" borderId="39" xfId="0" applyFont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165" fontId="3" fillId="0" borderId="17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0" xfId="0" applyFill="1"/>
    <xf numFmtId="0" fontId="1" fillId="0" borderId="5" xfId="0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" fillId="0" borderId="39" xfId="0" applyFont="1" applyFill="1" applyBorder="1" applyAlignment="1">
      <alignment horizontal="center" vertical="center" wrapText="1"/>
    </xf>
    <xf numFmtId="4" fontId="3" fillId="0" borderId="23" xfId="0" applyNumberFormat="1" applyFont="1" applyFill="1" applyBorder="1" applyAlignment="1">
      <alignment horizontal="center" vertical="center" wrapText="1"/>
    </xf>
    <xf numFmtId="4" fontId="3" fillId="0" borderId="19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64" fontId="1" fillId="0" borderId="37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164" fontId="1" fillId="0" borderId="40" xfId="0" applyNumberFormat="1" applyFont="1" applyFill="1" applyBorder="1" applyAlignment="1">
      <alignment horizontal="center" vertical="center" wrapText="1"/>
    </xf>
    <xf numFmtId="166" fontId="1" fillId="0" borderId="37" xfId="0" applyNumberFormat="1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4" fontId="3" fillId="0" borderId="37" xfId="0" applyNumberFormat="1" applyFont="1" applyFill="1" applyBorder="1" applyAlignment="1">
      <alignment horizontal="center" vertical="center" wrapText="1"/>
    </xf>
    <xf numFmtId="4" fontId="3" fillId="0" borderId="3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71"/>
  <sheetViews>
    <sheetView topLeftCell="A7" workbookViewId="0">
      <selection activeCell="J19" sqref="J19"/>
    </sheetView>
  </sheetViews>
  <sheetFormatPr defaultRowHeight="15" x14ac:dyDescent="0.25"/>
  <cols>
    <col min="1" max="1" width="1.140625" customWidth="1"/>
    <col min="2" max="2" width="13" customWidth="1"/>
    <col min="3" max="3" width="15.5703125" customWidth="1"/>
    <col min="4" max="4" width="12" customWidth="1"/>
    <col min="5" max="5" width="12.140625" customWidth="1"/>
    <col min="6" max="6" width="9.28515625" bestFit="1" customWidth="1"/>
    <col min="7" max="8" width="10" bestFit="1" customWidth="1"/>
    <col min="9" max="9" width="9.28515625" bestFit="1" customWidth="1"/>
    <col min="10" max="11" width="10" bestFit="1" customWidth="1"/>
    <col min="12" max="12" width="10.7109375" customWidth="1"/>
    <col min="13" max="13" width="13" customWidth="1"/>
    <col min="14" max="14" width="11.42578125" customWidth="1"/>
    <col min="15" max="15" width="10.85546875" customWidth="1"/>
    <col min="16" max="16" width="11.42578125" style="146" customWidth="1"/>
    <col min="17" max="20" width="11.42578125" customWidth="1"/>
    <col min="21" max="21" width="10.42578125" customWidth="1"/>
  </cols>
  <sheetData>
    <row r="4" spans="1:21" x14ac:dyDescent="0.25">
      <c r="B4" s="2"/>
      <c r="O4" s="1" t="s">
        <v>0</v>
      </c>
    </row>
    <row r="5" spans="1:21" ht="44.25" customHeight="1" x14ac:dyDescent="0.25">
      <c r="A5" s="116" t="s">
        <v>36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</row>
    <row r="6" spans="1:21" ht="15.75" thickBot="1" x14ac:dyDescent="0.3">
      <c r="B6" s="3"/>
    </row>
    <row r="7" spans="1:21" ht="42" customHeight="1" x14ac:dyDescent="0.25">
      <c r="B7" s="111" t="s">
        <v>1</v>
      </c>
      <c r="C7" s="111" t="s">
        <v>2</v>
      </c>
      <c r="D7" s="111" t="s">
        <v>3</v>
      </c>
      <c r="E7" s="117" t="s">
        <v>4</v>
      </c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2"/>
    </row>
    <row r="8" spans="1:21" ht="15.75" thickBot="1" x14ac:dyDescent="0.3">
      <c r="B8" s="112"/>
      <c r="C8" s="112"/>
      <c r="D8" s="112"/>
      <c r="E8" s="118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4"/>
    </row>
    <row r="9" spans="1:21" ht="21.75" thickBot="1" x14ac:dyDescent="0.3">
      <c r="B9" s="115"/>
      <c r="C9" s="115"/>
      <c r="D9" s="115"/>
      <c r="E9" s="41" t="s">
        <v>110</v>
      </c>
      <c r="F9" s="15">
        <v>2015</v>
      </c>
      <c r="G9" s="15">
        <v>2016</v>
      </c>
      <c r="H9" s="15">
        <v>2017</v>
      </c>
      <c r="I9" s="15">
        <v>2018</v>
      </c>
      <c r="J9" s="15">
        <v>2019</v>
      </c>
      <c r="K9" s="15">
        <v>2020</v>
      </c>
      <c r="L9" s="15">
        <v>2021</v>
      </c>
      <c r="M9" s="15">
        <v>2022</v>
      </c>
      <c r="N9" s="15">
        <v>2023</v>
      </c>
      <c r="O9" s="15">
        <v>2024</v>
      </c>
      <c r="P9" s="147">
        <v>2025</v>
      </c>
      <c r="Q9" s="15">
        <v>2026</v>
      </c>
      <c r="R9" s="15">
        <v>2027</v>
      </c>
      <c r="S9" s="15">
        <v>2028</v>
      </c>
      <c r="T9" s="15">
        <v>2029</v>
      </c>
      <c r="U9" s="15">
        <v>2030</v>
      </c>
    </row>
    <row r="10" spans="1:21" ht="15.75" thickBot="1" x14ac:dyDescent="0.3">
      <c r="B10" s="111" t="s">
        <v>5</v>
      </c>
      <c r="C10" s="111" t="s">
        <v>6</v>
      </c>
      <c r="D10" s="17" t="s">
        <v>7</v>
      </c>
      <c r="E10" s="58">
        <f>SUM(F10:U10)</f>
        <v>871613.93957000005</v>
      </c>
      <c r="F10" s="38">
        <f>SUM(F11:F14)</f>
        <v>9999.7537000000011</v>
      </c>
      <c r="G10" s="38">
        <f t="shared" ref="G10:T10" si="0">SUM(G11:G14)</f>
        <v>33917.496650000001</v>
      </c>
      <c r="H10" s="38">
        <f t="shared" si="0"/>
        <v>12659.568580000001</v>
      </c>
      <c r="I10" s="38">
        <f t="shared" si="0"/>
        <v>18592.132300000001</v>
      </c>
      <c r="J10" s="38">
        <f t="shared" si="0"/>
        <v>23086.702509999996</v>
      </c>
      <c r="K10" s="38">
        <f t="shared" si="0"/>
        <v>44425.571280000004</v>
      </c>
      <c r="L10" s="38">
        <f t="shared" si="0"/>
        <v>88310.212469999999</v>
      </c>
      <c r="M10" s="53">
        <f>SUM(M11:M14)</f>
        <v>153826.24640999999</v>
      </c>
      <c r="N10" s="57">
        <f t="shared" si="0"/>
        <v>208170.07997000002</v>
      </c>
      <c r="O10" s="40">
        <f t="shared" si="0"/>
        <v>54906.383949999996</v>
      </c>
      <c r="P10" s="148">
        <f t="shared" si="0"/>
        <v>94706.507750000004</v>
      </c>
      <c r="Q10" s="47">
        <v>78108.846999999994</v>
      </c>
      <c r="R10" s="47">
        <v>24289.995999999999</v>
      </c>
      <c r="S10" s="47">
        <v>26614.440999999999</v>
      </c>
      <c r="T10" s="47">
        <f t="shared" si="0"/>
        <v>0</v>
      </c>
      <c r="U10" s="47">
        <f t="shared" ref="U10" si="1">SUM(U11:U14)</f>
        <v>0</v>
      </c>
    </row>
    <row r="11" spans="1:21" ht="21.75" thickBot="1" x14ac:dyDescent="0.3">
      <c r="B11" s="112"/>
      <c r="C11" s="112"/>
      <c r="D11" s="17" t="s">
        <v>8</v>
      </c>
      <c r="E11" s="31">
        <f t="shared" ref="E11:E41" si="2">SUM(F11:U11)</f>
        <v>0</v>
      </c>
      <c r="F11" s="20">
        <f>SUM(F16+F21+F47)</f>
        <v>0</v>
      </c>
      <c r="G11" s="20">
        <f t="shared" ref="G11:O11" si="3">SUM(G16+G21+G47)</f>
        <v>0</v>
      </c>
      <c r="H11" s="20">
        <f t="shared" si="3"/>
        <v>0</v>
      </c>
      <c r="I11" s="20">
        <f t="shared" si="3"/>
        <v>0</v>
      </c>
      <c r="J11" s="20">
        <f t="shared" si="3"/>
        <v>0</v>
      </c>
      <c r="K11" s="20">
        <f t="shared" si="3"/>
        <v>0</v>
      </c>
      <c r="L11" s="20">
        <f t="shared" si="3"/>
        <v>0</v>
      </c>
      <c r="M11" s="20">
        <f t="shared" si="3"/>
        <v>0</v>
      </c>
      <c r="N11" s="20">
        <f t="shared" si="3"/>
        <v>0</v>
      </c>
      <c r="O11" s="20">
        <f t="shared" si="3"/>
        <v>0</v>
      </c>
      <c r="P11" s="100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</row>
    <row r="12" spans="1:21" ht="21.75" thickBot="1" x14ac:dyDescent="0.3">
      <c r="B12" s="112"/>
      <c r="C12" s="112"/>
      <c r="D12" s="17" t="s">
        <v>9</v>
      </c>
      <c r="E12" s="59">
        <f t="shared" si="2"/>
        <v>502389.57137999998</v>
      </c>
      <c r="F12" s="20">
        <f>SUM(F17+F22+F38+F48)</f>
        <v>802.66</v>
      </c>
      <c r="G12" s="20">
        <f t="shared" ref="G12:T12" si="4">SUM(G17+G22+G38+G48)</f>
        <v>15595</v>
      </c>
      <c r="H12" s="20">
        <f t="shared" si="4"/>
        <v>0</v>
      </c>
      <c r="I12" s="20">
        <f t="shared" si="4"/>
        <v>0</v>
      </c>
      <c r="J12" s="20">
        <f t="shared" si="4"/>
        <v>1158.1369999999999</v>
      </c>
      <c r="K12" s="20">
        <f t="shared" si="4"/>
        <v>16551.17958</v>
      </c>
      <c r="L12" s="20">
        <f>SUM(L17+L22+L38+L48)</f>
        <v>52980.540800000002</v>
      </c>
      <c r="M12" s="20">
        <f t="shared" si="4"/>
        <v>112849.09</v>
      </c>
      <c r="N12" s="20">
        <f t="shared" si="4"/>
        <v>167271.891</v>
      </c>
      <c r="O12" s="20">
        <f t="shared" si="4"/>
        <v>22262.560999999998</v>
      </c>
      <c r="P12" s="100">
        <f>SUM(P17+P22+P38+P48)</f>
        <v>55749.009000000005</v>
      </c>
      <c r="Q12" s="33">
        <f t="shared" si="4"/>
        <v>57169.502999999997</v>
      </c>
      <c r="R12" s="33">
        <f t="shared" si="4"/>
        <v>0</v>
      </c>
      <c r="S12" s="33">
        <f t="shared" si="4"/>
        <v>0</v>
      </c>
      <c r="T12" s="33">
        <f t="shared" si="4"/>
        <v>0</v>
      </c>
      <c r="U12" s="33">
        <f t="shared" ref="U12" si="5">SUM(U17+U22+U38+U48)</f>
        <v>0</v>
      </c>
    </row>
    <row r="13" spans="1:21" ht="32.25" thickBot="1" x14ac:dyDescent="0.3">
      <c r="B13" s="112"/>
      <c r="C13" s="112"/>
      <c r="D13" s="17" t="s">
        <v>10</v>
      </c>
      <c r="E13" s="59">
        <f t="shared" si="2"/>
        <v>365894.21311000001</v>
      </c>
      <c r="F13" s="20">
        <f>SUM(F18+F23+F39+F49)</f>
        <v>9197.0937000000013</v>
      </c>
      <c r="G13" s="20">
        <f t="shared" ref="G13:T13" si="6">SUM(G18+G23+G39+G49)</f>
        <v>17776.976569999999</v>
      </c>
      <c r="H13" s="20">
        <f t="shared" si="6"/>
        <v>12659.568580000001</v>
      </c>
      <c r="I13" s="20">
        <f t="shared" si="6"/>
        <v>18592.132300000001</v>
      </c>
      <c r="J13" s="20">
        <f t="shared" si="6"/>
        <v>21928.565509999997</v>
      </c>
      <c r="K13" s="20">
        <f t="shared" si="6"/>
        <v>27874.3917</v>
      </c>
      <c r="L13" s="20">
        <f t="shared" si="6"/>
        <v>35329.671670000003</v>
      </c>
      <c r="M13" s="20">
        <f t="shared" si="6"/>
        <v>40977.156410000003</v>
      </c>
      <c r="N13" s="39">
        <f t="shared" si="6"/>
        <v>40898.188970000003</v>
      </c>
      <c r="O13" s="39">
        <f>SUM(O18+O23+O39+O49)</f>
        <v>32643.822949999998</v>
      </c>
      <c r="P13" s="100">
        <f>SUM(P18+P23+P39+P49)</f>
        <v>38957.498749999999</v>
      </c>
      <c r="Q13" s="33">
        <f t="shared" si="6"/>
        <v>18154.708999999999</v>
      </c>
      <c r="R13" s="33">
        <v>24289.995999999999</v>
      </c>
      <c r="S13" s="33">
        <v>26614.440999999999</v>
      </c>
      <c r="T13" s="33">
        <f t="shared" si="6"/>
        <v>0</v>
      </c>
      <c r="U13" s="33">
        <f t="shared" ref="U13" si="7">SUM(U18+U23+U39+U49)</f>
        <v>0</v>
      </c>
    </row>
    <row r="14" spans="1:21" ht="53.25" thickBot="1" x14ac:dyDescent="0.3">
      <c r="B14" s="115"/>
      <c r="C14" s="115"/>
      <c r="D14" s="17" t="s">
        <v>11</v>
      </c>
      <c r="E14" s="42">
        <f t="shared" si="2"/>
        <v>545.52008000000001</v>
      </c>
      <c r="F14" s="43">
        <v>0</v>
      </c>
      <c r="G14" s="43">
        <v>545.52008000000001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149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</row>
    <row r="15" spans="1:21" ht="15.75" thickBot="1" x14ac:dyDescent="0.3">
      <c r="B15" s="111" t="s">
        <v>12</v>
      </c>
      <c r="C15" s="111" t="s">
        <v>13</v>
      </c>
      <c r="D15" s="17" t="s">
        <v>14</v>
      </c>
      <c r="E15" s="37">
        <f t="shared" si="2"/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150">
        <v>0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</row>
    <row r="16" spans="1:21" ht="21.75" thickBot="1" x14ac:dyDescent="0.3">
      <c r="B16" s="112"/>
      <c r="C16" s="112"/>
      <c r="D16" s="17" t="s">
        <v>8</v>
      </c>
      <c r="E16" s="31">
        <f t="shared" si="2"/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39">
        <v>0</v>
      </c>
      <c r="N16" s="39">
        <v>0</v>
      </c>
      <c r="O16" s="39">
        <v>0</v>
      </c>
      <c r="P16" s="100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</row>
    <row r="17" spans="2:21" ht="21.75" thickBot="1" x14ac:dyDescent="0.3">
      <c r="B17" s="112"/>
      <c r="C17" s="112"/>
      <c r="D17" s="17" t="s">
        <v>9</v>
      </c>
      <c r="E17" s="31">
        <f t="shared" si="2"/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39">
        <v>0</v>
      </c>
      <c r="N17" s="39">
        <v>0</v>
      </c>
      <c r="O17" s="39">
        <v>0</v>
      </c>
      <c r="P17" s="100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</row>
    <row r="18" spans="2:21" ht="32.25" thickBot="1" x14ac:dyDescent="0.3">
      <c r="B18" s="112"/>
      <c r="C18" s="112"/>
      <c r="D18" s="17" t="s">
        <v>10</v>
      </c>
      <c r="E18" s="31">
        <f t="shared" si="2"/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39">
        <v>0</v>
      </c>
      <c r="N18" s="39">
        <v>0</v>
      </c>
      <c r="O18" s="39">
        <v>0</v>
      </c>
      <c r="P18" s="100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</row>
    <row r="19" spans="2:21" ht="53.25" thickBot="1" x14ac:dyDescent="0.3">
      <c r="B19" s="115"/>
      <c r="C19" s="115"/>
      <c r="D19" s="17" t="s">
        <v>11</v>
      </c>
      <c r="E19" s="42">
        <f t="shared" si="2"/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9">
        <v>0</v>
      </c>
      <c r="N19" s="49">
        <v>0</v>
      </c>
      <c r="O19" s="49">
        <v>0</v>
      </c>
      <c r="P19" s="149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</row>
    <row r="20" spans="2:21" ht="15.75" thickBot="1" x14ac:dyDescent="0.3">
      <c r="B20" s="111" t="s">
        <v>15</v>
      </c>
      <c r="C20" s="111" t="s">
        <v>16</v>
      </c>
      <c r="D20" s="17" t="s">
        <v>14</v>
      </c>
      <c r="E20" s="58">
        <f t="shared" si="2"/>
        <v>838101.55612000008</v>
      </c>
      <c r="F20" s="38">
        <f>SUM(F21:F24)</f>
        <v>8799.7537000000011</v>
      </c>
      <c r="G20" s="38">
        <f t="shared" ref="G20:T20" si="8">SUM(G21:G24)</f>
        <v>32702.496649999997</v>
      </c>
      <c r="H20" s="38">
        <f t="shared" si="8"/>
        <v>11418.435380000001</v>
      </c>
      <c r="I20" s="38">
        <f t="shared" si="8"/>
        <v>17230.7359</v>
      </c>
      <c r="J20" s="38">
        <f t="shared" si="8"/>
        <v>21226.758509999996</v>
      </c>
      <c r="K20" s="38">
        <f t="shared" si="8"/>
        <v>42751.343280000001</v>
      </c>
      <c r="L20" s="38">
        <f t="shared" si="8"/>
        <v>85984.282470000006</v>
      </c>
      <c r="M20" s="40">
        <f t="shared" si="8"/>
        <v>151083.14640999999</v>
      </c>
      <c r="N20" s="57">
        <f t="shared" si="8"/>
        <v>205110.07997000002</v>
      </c>
      <c r="O20" s="40">
        <f t="shared" si="8"/>
        <v>51504.732099999994</v>
      </c>
      <c r="P20" s="148">
        <f>SUM(P21:P24)</f>
        <v>90766.507750000004</v>
      </c>
      <c r="Q20" s="98">
        <v>74028.846999999994</v>
      </c>
      <c r="R20" s="47">
        <v>22209.995999999999</v>
      </c>
      <c r="S20" s="47">
        <v>23284.440999999999</v>
      </c>
      <c r="T20" s="47">
        <f t="shared" si="8"/>
        <v>0</v>
      </c>
      <c r="U20" s="47">
        <f t="shared" ref="U20" si="9">SUM(U21:U24)</f>
        <v>0</v>
      </c>
    </row>
    <row r="21" spans="2:21" ht="21.75" thickBot="1" x14ac:dyDescent="0.3">
      <c r="B21" s="112"/>
      <c r="C21" s="112"/>
      <c r="D21" s="17" t="s">
        <v>8</v>
      </c>
      <c r="E21" s="31">
        <f t="shared" si="2"/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100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</row>
    <row r="22" spans="2:21" ht="21.75" thickBot="1" x14ac:dyDescent="0.3">
      <c r="B22" s="112"/>
      <c r="C22" s="112"/>
      <c r="D22" s="17" t="s">
        <v>9</v>
      </c>
      <c r="E22" s="59">
        <f t="shared" si="2"/>
        <v>502389.57137999998</v>
      </c>
      <c r="F22" s="20">
        <f>F27+F32</f>
        <v>802.66</v>
      </c>
      <c r="G22" s="20">
        <f t="shared" ref="G22:T22" si="10">G27+G32</f>
        <v>15595</v>
      </c>
      <c r="H22" s="20">
        <f t="shared" si="10"/>
        <v>0</v>
      </c>
      <c r="I22" s="20">
        <f t="shared" si="10"/>
        <v>0</v>
      </c>
      <c r="J22" s="20">
        <f t="shared" si="10"/>
        <v>1158.1369999999999</v>
      </c>
      <c r="K22" s="20">
        <f t="shared" si="10"/>
        <v>16551.17958</v>
      </c>
      <c r="L22" s="20">
        <f t="shared" si="10"/>
        <v>52980.540800000002</v>
      </c>
      <c r="M22" s="20">
        <f t="shared" si="10"/>
        <v>112849.09</v>
      </c>
      <c r="N22" s="20">
        <f>N27+N32</f>
        <v>167271.891</v>
      </c>
      <c r="O22" s="20">
        <f t="shared" si="10"/>
        <v>22262.560999999998</v>
      </c>
      <c r="P22" s="100">
        <f>P27+P32</f>
        <v>55749.009000000005</v>
      </c>
      <c r="Q22" s="33">
        <f t="shared" si="10"/>
        <v>57169.502999999997</v>
      </c>
      <c r="R22" s="33">
        <f t="shared" si="10"/>
        <v>0</v>
      </c>
      <c r="S22" s="33">
        <f t="shared" si="10"/>
        <v>0</v>
      </c>
      <c r="T22" s="33">
        <f t="shared" si="10"/>
        <v>0</v>
      </c>
      <c r="U22" s="33">
        <f t="shared" ref="U22" si="11">U27+U32</f>
        <v>0</v>
      </c>
    </row>
    <row r="23" spans="2:21" ht="32.25" thickBot="1" x14ac:dyDescent="0.3">
      <c r="B23" s="112"/>
      <c r="C23" s="112"/>
      <c r="D23" s="17" t="s">
        <v>10</v>
      </c>
      <c r="E23" s="59">
        <f t="shared" si="2"/>
        <v>332281.82965999999</v>
      </c>
      <c r="F23" s="20">
        <f>SUM(F28+F33)</f>
        <v>7997.0937000000004</v>
      </c>
      <c r="G23" s="20">
        <f t="shared" ref="G23:T23" si="12">SUM(G28+G33)</f>
        <v>16561.976569999999</v>
      </c>
      <c r="H23" s="20">
        <f t="shared" si="12"/>
        <v>11418.435380000001</v>
      </c>
      <c r="I23" s="20">
        <f t="shared" si="12"/>
        <v>17230.7359</v>
      </c>
      <c r="J23" s="20">
        <f t="shared" si="12"/>
        <v>20068.621509999997</v>
      </c>
      <c r="K23" s="20">
        <f t="shared" si="12"/>
        <v>26200.163700000001</v>
      </c>
      <c r="L23" s="20">
        <f t="shared" si="12"/>
        <v>33003.741670000003</v>
      </c>
      <c r="M23" s="39">
        <f t="shared" si="12"/>
        <v>38234.056410000005</v>
      </c>
      <c r="N23" s="39">
        <f>SUM(N28+N33)</f>
        <v>37838.188970000003</v>
      </c>
      <c r="O23" s="39">
        <f t="shared" si="12"/>
        <v>29242.1711</v>
      </c>
      <c r="P23" s="100">
        <f>SUM(P28+P33)</f>
        <v>35017.498749999999</v>
      </c>
      <c r="Q23" s="33">
        <f t="shared" si="12"/>
        <v>13974.708999999999</v>
      </c>
      <c r="R23" s="33">
        <v>22209.995999999999</v>
      </c>
      <c r="S23" s="33">
        <v>23284.440999999999</v>
      </c>
      <c r="T23" s="33">
        <f t="shared" si="12"/>
        <v>0</v>
      </c>
      <c r="U23" s="33">
        <f t="shared" ref="U23" si="13">SUM(U28+U33)</f>
        <v>0</v>
      </c>
    </row>
    <row r="24" spans="2:21" ht="53.25" thickBot="1" x14ac:dyDescent="0.3">
      <c r="B24" s="112"/>
      <c r="C24" s="115"/>
      <c r="D24" s="17" t="s">
        <v>11</v>
      </c>
      <c r="E24" s="42">
        <f t="shared" si="2"/>
        <v>545.52008000000001</v>
      </c>
      <c r="F24" s="43">
        <f>SUM(F29+F35)</f>
        <v>0</v>
      </c>
      <c r="G24" s="35">
        <f t="shared" ref="G24:O24" si="14">SUM(G29+G35)</f>
        <v>545.52008000000001</v>
      </c>
      <c r="H24" s="43">
        <f t="shared" si="14"/>
        <v>0</v>
      </c>
      <c r="I24" s="43">
        <f t="shared" si="14"/>
        <v>0</v>
      </c>
      <c r="J24" s="43">
        <f t="shared" si="14"/>
        <v>0</v>
      </c>
      <c r="K24" s="43">
        <f t="shared" si="14"/>
        <v>0</v>
      </c>
      <c r="L24" s="43">
        <f t="shared" si="14"/>
        <v>0</v>
      </c>
      <c r="M24" s="43">
        <f t="shared" si="14"/>
        <v>0</v>
      </c>
      <c r="N24" s="43">
        <f t="shared" si="14"/>
        <v>0</v>
      </c>
      <c r="O24" s="43">
        <f t="shared" si="14"/>
        <v>0</v>
      </c>
      <c r="P24" s="149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</row>
    <row r="25" spans="2:21" ht="21.75" thickBot="1" x14ac:dyDescent="0.3">
      <c r="B25" s="112"/>
      <c r="C25" s="5" t="s">
        <v>17</v>
      </c>
      <c r="D25" s="17" t="s">
        <v>14</v>
      </c>
      <c r="E25" s="51">
        <f t="shared" si="2"/>
        <v>218244.31744999997</v>
      </c>
      <c r="F25" s="52">
        <f>SUM(F26:F29)</f>
        <v>0</v>
      </c>
      <c r="G25" s="52">
        <f t="shared" ref="G25:T25" si="15">SUM(G26:G29)</f>
        <v>40</v>
      </c>
      <c r="H25" s="52">
        <f t="shared" si="15"/>
        <v>0</v>
      </c>
      <c r="I25" s="52">
        <f t="shared" si="15"/>
        <v>6241</v>
      </c>
      <c r="J25" s="52">
        <f t="shared" si="15"/>
        <v>8533.5545099999999</v>
      </c>
      <c r="K25" s="52">
        <f>SUM(K26:K29)</f>
        <v>8166.2326999999996</v>
      </c>
      <c r="L25" s="52">
        <f t="shared" si="15"/>
        <v>17610.749400000001</v>
      </c>
      <c r="M25" s="52">
        <f t="shared" si="15"/>
        <v>12650.142980000001</v>
      </c>
      <c r="N25" s="52">
        <f t="shared" si="15"/>
        <v>23720.45249</v>
      </c>
      <c r="O25" s="52">
        <f t="shared" si="15"/>
        <v>36727.319389999997</v>
      </c>
      <c r="P25" s="150">
        <f>SUM(P26:P29)</f>
        <v>51680.428979999997</v>
      </c>
      <c r="Q25" s="47">
        <f t="shared" si="15"/>
        <v>9580</v>
      </c>
      <c r="R25" s="47">
        <v>21059.995999999999</v>
      </c>
      <c r="S25" s="47">
        <v>22234.440999999999</v>
      </c>
      <c r="T25" s="47">
        <f t="shared" si="15"/>
        <v>0</v>
      </c>
      <c r="U25" s="47">
        <f t="shared" ref="U25" si="16">SUM(U26:U29)</f>
        <v>0</v>
      </c>
    </row>
    <row r="26" spans="2:21" ht="63.75" thickBot="1" x14ac:dyDescent="0.3">
      <c r="B26" s="112"/>
      <c r="C26" s="5" t="s">
        <v>18</v>
      </c>
      <c r="D26" s="17" t="s">
        <v>8</v>
      </c>
      <c r="E26" s="37">
        <f t="shared" si="2"/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100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</row>
    <row r="27" spans="2:21" ht="21.75" thickBot="1" x14ac:dyDescent="0.3">
      <c r="B27" s="112"/>
      <c r="C27" s="5"/>
      <c r="D27" s="17" t="s">
        <v>9</v>
      </c>
      <c r="E27" s="31">
        <f t="shared" si="2"/>
        <v>53100.262999999999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18975.758999999998</v>
      </c>
      <c r="P27" s="100">
        <v>34124.504000000001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</row>
    <row r="28" spans="2:21" ht="32.25" thickBot="1" x14ac:dyDescent="0.3">
      <c r="B28" s="112"/>
      <c r="C28" s="10"/>
      <c r="D28" s="17" t="s">
        <v>10</v>
      </c>
      <c r="E28" s="31">
        <f t="shared" si="2"/>
        <v>165144.05445</v>
      </c>
      <c r="F28" s="20">
        <v>0</v>
      </c>
      <c r="G28" s="20">
        <v>40</v>
      </c>
      <c r="H28" s="20">
        <v>0</v>
      </c>
      <c r="I28" s="20">
        <v>6241</v>
      </c>
      <c r="J28" s="20">
        <v>8533.5545099999999</v>
      </c>
      <c r="K28" s="20">
        <v>8166.2326999999996</v>
      </c>
      <c r="L28" s="20">
        <v>17610.749400000001</v>
      </c>
      <c r="M28" s="20">
        <v>12650.142980000001</v>
      </c>
      <c r="N28" s="20">
        <v>23720.45249</v>
      </c>
      <c r="O28" s="20">
        <v>17751.560389999999</v>
      </c>
      <c r="P28" s="100">
        <v>17555.92498</v>
      </c>
      <c r="Q28" s="33">
        <v>9580</v>
      </c>
      <c r="R28" s="33">
        <v>21059.995999999999</v>
      </c>
      <c r="S28" s="33">
        <v>22234.440999999999</v>
      </c>
      <c r="T28" s="33">
        <v>0</v>
      </c>
      <c r="U28" s="33">
        <v>0</v>
      </c>
    </row>
    <row r="29" spans="2:21" ht="53.25" thickBot="1" x14ac:dyDescent="0.3">
      <c r="B29" s="115"/>
      <c r="C29" s="6"/>
      <c r="D29" s="17" t="s">
        <v>11</v>
      </c>
      <c r="E29" s="42">
        <f t="shared" si="2"/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149">
        <v>0</v>
      </c>
      <c r="Q29" s="33">
        <v>0</v>
      </c>
      <c r="R29" s="33">
        <v>0</v>
      </c>
      <c r="S29" s="33">
        <v>0</v>
      </c>
      <c r="T29" s="33">
        <v>0</v>
      </c>
      <c r="U29" s="36">
        <v>0</v>
      </c>
    </row>
    <row r="30" spans="2:21" ht="21.75" thickBot="1" x14ac:dyDescent="0.3">
      <c r="B30" s="111"/>
      <c r="C30" s="5" t="s">
        <v>19</v>
      </c>
      <c r="D30" s="17" t="s">
        <v>14</v>
      </c>
      <c r="E30" s="58">
        <f t="shared" si="2"/>
        <v>615822.60366999987</v>
      </c>
      <c r="F30" s="38">
        <f>SUM(F31:F35)</f>
        <v>8799.7537000000011</v>
      </c>
      <c r="G30" s="38">
        <f t="shared" ref="G30:T30" si="17">SUM(G31:G35)</f>
        <v>32662.496649999997</v>
      </c>
      <c r="H30" s="38">
        <f t="shared" si="17"/>
        <v>11418.435380000001</v>
      </c>
      <c r="I30" s="38">
        <f t="shared" si="17"/>
        <v>10989.7359</v>
      </c>
      <c r="J30" s="38">
        <f t="shared" si="17"/>
        <v>12693.204</v>
      </c>
      <c r="K30" s="38">
        <f t="shared" si="17"/>
        <v>34585.11058</v>
      </c>
      <c r="L30" s="38">
        <f t="shared" si="17"/>
        <v>68373.533070000005</v>
      </c>
      <c r="M30" s="38">
        <f t="shared" si="17"/>
        <v>138433.00342999998</v>
      </c>
      <c r="N30" s="53">
        <f>SUM(N31:N35)</f>
        <v>181389.62748</v>
      </c>
      <c r="O30" s="38">
        <f t="shared" si="17"/>
        <v>14777.412710000001</v>
      </c>
      <c r="P30" s="148">
        <f>SUM(P31:P35)</f>
        <v>39086.07877</v>
      </c>
      <c r="Q30" s="47">
        <f t="shared" si="17"/>
        <v>61564.212</v>
      </c>
      <c r="R30" s="47">
        <v>1050</v>
      </c>
      <c r="S30" s="47">
        <f t="shared" si="17"/>
        <v>0</v>
      </c>
      <c r="T30" s="47">
        <f t="shared" si="17"/>
        <v>0</v>
      </c>
      <c r="U30" s="47">
        <f t="shared" ref="U30" si="18">SUM(U31:U35)</f>
        <v>0</v>
      </c>
    </row>
    <row r="31" spans="2:21" ht="63.75" thickBot="1" x14ac:dyDescent="0.3">
      <c r="B31" s="112"/>
      <c r="C31" s="5" t="s">
        <v>87</v>
      </c>
      <c r="D31" s="17" t="s">
        <v>8</v>
      </c>
      <c r="E31" s="31">
        <f t="shared" si="2"/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00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</row>
    <row r="32" spans="2:21" ht="21.75" thickBot="1" x14ac:dyDescent="0.3">
      <c r="B32" s="112"/>
      <c r="C32" s="10"/>
      <c r="D32" s="17" t="s">
        <v>9</v>
      </c>
      <c r="E32" s="31">
        <f t="shared" si="2"/>
        <v>449289.30838000006</v>
      </c>
      <c r="F32" s="20">
        <v>802.66</v>
      </c>
      <c r="G32" s="20">
        <v>15595</v>
      </c>
      <c r="H32" s="20">
        <v>0</v>
      </c>
      <c r="I32" s="20">
        <v>0</v>
      </c>
      <c r="J32" s="20">
        <v>1158.1369999999999</v>
      </c>
      <c r="K32" s="20">
        <v>16551.17958</v>
      </c>
      <c r="L32" s="21">
        <v>52980.540800000002</v>
      </c>
      <c r="M32" s="99">
        <v>112849.09</v>
      </c>
      <c r="N32" s="20">
        <v>167271.891</v>
      </c>
      <c r="O32" s="20">
        <v>3286.8020000000001</v>
      </c>
      <c r="P32" s="100">
        <v>21624.505000000001</v>
      </c>
      <c r="Q32" s="33">
        <v>57169.502999999997</v>
      </c>
      <c r="R32" s="33">
        <v>0</v>
      </c>
      <c r="S32" s="33">
        <v>0</v>
      </c>
      <c r="T32" s="33">
        <v>0</v>
      </c>
      <c r="U32" s="33">
        <v>0</v>
      </c>
    </row>
    <row r="33" spans="2:21" ht="26.25" customHeight="1" x14ac:dyDescent="0.25">
      <c r="B33" s="112"/>
      <c r="C33" s="10"/>
      <c r="D33" s="117" t="s">
        <v>10</v>
      </c>
      <c r="E33" s="119">
        <f t="shared" si="2"/>
        <v>165987.77520999999</v>
      </c>
      <c r="F33" s="114">
        <v>7997.0937000000004</v>
      </c>
      <c r="G33" s="114">
        <v>16521.976569999999</v>
      </c>
      <c r="H33" s="114">
        <v>11418.435380000001</v>
      </c>
      <c r="I33" s="114">
        <v>10989.7359</v>
      </c>
      <c r="J33" s="114">
        <v>11535.066999999999</v>
      </c>
      <c r="K33" s="114">
        <v>18033.931</v>
      </c>
      <c r="L33" s="114">
        <v>15392.992270000001</v>
      </c>
      <c r="M33" s="114">
        <v>25583.913430000001</v>
      </c>
      <c r="N33" s="114">
        <v>14117.73648</v>
      </c>
      <c r="O33" s="114">
        <v>11490.610710000001</v>
      </c>
      <c r="P33" s="151">
        <v>17461.573769999999</v>
      </c>
      <c r="Q33" s="108">
        <v>4394.7089999999998</v>
      </c>
      <c r="R33" s="108">
        <v>1050</v>
      </c>
      <c r="S33" s="108">
        <v>0</v>
      </c>
      <c r="T33" s="108">
        <v>0</v>
      </c>
      <c r="U33" s="126">
        <v>0</v>
      </c>
    </row>
    <row r="34" spans="2:21" ht="15.75" thickBot="1" x14ac:dyDescent="0.3">
      <c r="B34" s="112"/>
      <c r="C34" s="10"/>
      <c r="D34" s="118"/>
      <c r="E34" s="120">
        <f t="shared" si="2"/>
        <v>0</v>
      </c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52"/>
      <c r="Q34" s="125"/>
      <c r="R34" s="125"/>
      <c r="S34" s="125"/>
      <c r="T34" s="125"/>
      <c r="U34" s="127"/>
    </row>
    <row r="35" spans="2:21" ht="53.25" thickBot="1" x14ac:dyDescent="0.3">
      <c r="B35" s="115"/>
      <c r="C35" s="6"/>
      <c r="D35" s="17" t="s">
        <v>11</v>
      </c>
      <c r="E35" s="42">
        <f t="shared" si="2"/>
        <v>545.52008000000001</v>
      </c>
      <c r="F35" s="43">
        <v>0</v>
      </c>
      <c r="G35" s="35">
        <v>545.52008000000001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149">
        <v>0</v>
      </c>
      <c r="Q35" s="33">
        <v>0</v>
      </c>
      <c r="R35" s="33">
        <v>0</v>
      </c>
      <c r="S35" s="33">
        <v>0</v>
      </c>
      <c r="T35" s="33">
        <v>0</v>
      </c>
      <c r="U35" s="36">
        <v>0</v>
      </c>
    </row>
    <row r="36" spans="2:21" ht="15.75" thickBot="1" x14ac:dyDescent="0.3">
      <c r="B36" s="111" t="s">
        <v>20</v>
      </c>
      <c r="C36" s="111" t="s">
        <v>21</v>
      </c>
      <c r="D36" s="17" t="s">
        <v>22</v>
      </c>
      <c r="E36" s="37">
        <f t="shared" si="2"/>
        <v>31960</v>
      </c>
      <c r="F36" s="38">
        <v>1200</v>
      </c>
      <c r="G36" s="38">
        <v>1200</v>
      </c>
      <c r="H36" s="38">
        <v>1200</v>
      </c>
      <c r="I36" s="38">
        <v>1200</v>
      </c>
      <c r="J36" s="38">
        <v>1200</v>
      </c>
      <c r="K36" s="38">
        <v>1650</v>
      </c>
      <c r="L36" s="38">
        <v>2250</v>
      </c>
      <c r="M36" s="38">
        <v>2640</v>
      </c>
      <c r="N36" s="38">
        <v>2910</v>
      </c>
      <c r="O36" s="38">
        <v>3280</v>
      </c>
      <c r="P36" s="100">
        <v>3840</v>
      </c>
      <c r="Q36" s="33">
        <v>4080</v>
      </c>
      <c r="R36" s="33">
        <v>2030</v>
      </c>
      <c r="S36" s="47">
        <v>3280</v>
      </c>
      <c r="T36" s="47"/>
      <c r="U36" s="47">
        <v>0</v>
      </c>
    </row>
    <row r="37" spans="2:21" ht="21.75" thickBot="1" x14ac:dyDescent="0.3">
      <c r="B37" s="112"/>
      <c r="C37" s="112"/>
      <c r="D37" s="17" t="s">
        <v>8</v>
      </c>
      <c r="E37" s="31">
        <f t="shared" si="2"/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100">
        <v>0</v>
      </c>
      <c r="Q37" s="33">
        <v>0</v>
      </c>
      <c r="R37" s="33"/>
      <c r="S37" s="33"/>
      <c r="T37" s="33"/>
      <c r="U37" s="33">
        <v>0</v>
      </c>
    </row>
    <row r="38" spans="2:21" ht="21.75" thickBot="1" x14ac:dyDescent="0.3">
      <c r="B38" s="112"/>
      <c r="C38" s="112"/>
      <c r="D38" s="17" t="s">
        <v>9</v>
      </c>
      <c r="E38" s="31">
        <f t="shared" si="2"/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00">
        <v>0</v>
      </c>
      <c r="Q38" s="33">
        <v>0</v>
      </c>
      <c r="R38" s="33"/>
      <c r="S38" s="33"/>
      <c r="T38" s="33"/>
      <c r="U38" s="33">
        <v>0</v>
      </c>
    </row>
    <row r="39" spans="2:21" ht="32.25" thickBot="1" x14ac:dyDescent="0.3">
      <c r="B39" s="112"/>
      <c r="C39" s="112"/>
      <c r="D39" s="17" t="s">
        <v>10</v>
      </c>
      <c r="E39" s="31">
        <f t="shared" si="2"/>
        <v>31960</v>
      </c>
      <c r="F39" s="20">
        <v>1200</v>
      </c>
      <c r="G39" s="20">
        <v>1200</v>
      </c>
      <c r="H39" s="20">
        <v>1200</v>
      </c>
      <c r="I39" s="20">
        <v>1200</v>
      </c>
      <c r="J39" s="20">
        <v>1200</v>
      </c>
      <c r="K39" s="20">
        <v>1650</v>
      </c>
      <c r="L39" s="20">
        <v>2250</v>
      </c>
      <c r="M39" s="20">
        <v>2640</v>
      </c>
      <c r="N39" s="20">
        <v>2910</v>
      </c>
      <c r="O39" s="20">
        <v>3280</v>
      </c>
      <c r="P39" s="100">
        <v>3840</v>
      </c>
      <c r="Q39" s="33">
        <v>4080</v>
      </c>
      <c r="R39" s="33">
        <v>2030</v>
      </c>
      <c r="S39" s="33">
        <v>3280</v>
      </c>
      <c r="T39" s="33"/>
      <c r="U39" s="33">
        <v>0</v>
      </c>
    </row>
    <row r="40" spans="2:21" ht="53.25" thickBot="1" x14ac:dyDescent="0.3">
      <c r="B40" s="112"/>
      <c r="C40" s="115"/>
      <c r="D40" s="17" t="s">
        <v>11</v>
      </c>
      <c r="E40" s="42">
        <f t="shared" si="2"/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149">
        <v>0</v>
      </c>
      <c r="Q40" s="36">
        <v>0</v>
      </c>
      <c r="R40" s="36"/>
      <c r="S40" s="36"/>
      <c r="T40" s="36"/>
      <c r="U40" s="36">
        <v>0</v>
      </c>
    </row>
    <row r="41" spans="2:21" ht="23.25" thickBot="1" x14ac:dyDescent="0.3">
      <c r="B41" s="112"/>
      <c r="C41" s="11" t="s">
        <v>23</v>
      </c>
      <c r="D41" s="19" t="s">
        <v>14</v>
      </c>
      <c r="E41" s="45">
        <f t="shared" si="2"/>
        <v>31960</v>
      </c>
      <c r="F41" s="46">
        <v>1200</v>
      </c>
      <c r="G41" s="46">
        <v>1200</v>
      </c>
      <c r="H41" s="46">
        <v>1200</v>
      </c>
      <c r="I41" s="46">
        <v>1200</v>
      </c>
      <c r="J41" s="46">
        <v>1200</v>
      </c>
      <c r="K41" s="46">
        <v>1650</v>
      </c>
      <c r="L41" s="46">
        <v>2250</v>
      </c>
      <c r="M41" s="46">
        <v>2640</v>
      </c>
      <c r="N41" s="46">
        <v>2910</v>
      </c>
      <c r="O41" s="46">
        <v>3280</v>
      </c>
      <c r="P41" s="150">
        <v>3840</v>
      </c>
      <c r="Q41" s="47">
        <v>4080</v>
      </c>
      <c r="R41" s="47">
        <v>2030</v>
      </c>
      <c r="S41" s="47">
        <v>3280</v>
      </c>
      <c r="T41" s="47"/>
      <c r="U41" s="47">
        <v>0</v>
      </c>
    </row>
    <row r="42" spans="2:21" ht="57" thickBot="1" x14ac:dyDescent="0.3">
      <c r="B42" s="112"/>
      <c r="C42" s="11" t="s">
        <v>24</v>
      </c>
      <c r="D42" s="19" t="s">
        <v>8</v>
      </c>
      <c r="E42" s="32">
        <f t="shared" ref="E42:E71" si="19">SUM(F42:U42)</f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100">
        <v>0</v>
      </c>
      <c r="Q42" s="33">
        <v>0</v>
      </c>
      <c r="R42" s="33"/>
      <c r="S42" s="33"/>
      <c r="T42" s="33"/>
      <c r="U42" s="33">
        <v>0</v>
      </c>
    </row>
    <row r="43" spans="2:21" ht="23.25" thickBot="1" x14ac:dyDescent="0.3">
      <c r="B43" s="112"/>
      <c r="C43" s="10"/>
      <c r="D43" s="19" t="s">
        <v>9</v>
      </c>
      <c r="E43" s="32">
        <f t="shared" si="19"/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100">
        <v>0</v>
      </c>
      <c r="Q43" s="33">
        <v>0</v>
      </c>
      <c r="R43" s="33"/>
      <c r="S43" s="33"/>
      <c r="T43" s="33"/>
      <c r="U43" s="33">
        <v>0</v>
      </c>
    </row>
    <row r="44" spans="2:21" ht="34.5" thickBot="1" x14ac:dyDescent="0.3">
      <c r="B44" s="112"/>
      <c r="C44" s="10"/>
      <c r="D44" s="19" t="s">
        <v>10</v>
      </c>
      <c r="E44" s="32">
        <f t="shared" si="19"/>
        <v>31960</v>
      </c>
      <c r="F44" s="21">
        <v>1200</v>
      </c>
      <c r="G44" s="21">
        <v>1200</v>
      </c>
      <c r="H44" s="21">
        <v>1200</v>
      </c>
      <c r="I44" s="21">
        <v>1200</v>
      </c>
      <c r="J44" s="21">
        <v>1200</v>
      </c>
      <c r="K44" s="21">
        <v>1650</v>
      </c>
      <c r="L44" s="21">
        <v>2250</v>
      </c>
      <c r="M44" s="21">
        <v>2640</v>
      </c>
      <c r="N44" s="21">
        <v>2910</v>
      </c>
      <c r="O44" s="21">
        <v>3280</v>
      </c>
      <c r="P44" s="100">
        <v>3840</v>
      </c>
      <c r="Q44" s="33">
        <v>4080</v>
      </c>
      <c r="R44" s="33">
        <v>2030</v>
      </c>
      <c r="S44" s="33">
        <v>3280</v>
      </c>
      <c r="T44" s="33"/>
      <c r="U44" s="33">
        <v>0</v>
      </c>
    </row>
    <row r="45" spans="2:21" ht="45.75" thickBot="1" x14ac:dyDescent="0.3">
      <c r="B45" s="115"/>
      <c r="C45" s="6"/>
      <c r="D45" s="19" t="s">
        <v>11</v>
      </c>
      <c r="E45" s="34">
        <f t="shared" si="19"/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149">
        <v>0</v>
      </c>
      <c r="Q45" s="36">
        <v>0</v>
      </c>
      <c r="R45" s="36"/>
      <c r="S45" s="36"/>
      <c r="T45" s="36"/>
      <c r="U45" s="36">
        <v>0</v>
      </c>
    </row>
    <row r="46" spans="2:21" ht="15.75" customHeight="1" thickBot="1" x14ac:dyDescent="0.3">
      <c r="B46" s="111" t="s">
        <v>25</v>
      </c>
      <c r="C46" s="111" t="s">
        <v>26</v>
      </c>
      <c r="D46" s="17" t="s">
        <v>14</v>
      </c>
      <c r="E46" s="37">
        <f t="shared" si="19"/>
        <v>1652.3834499999998</v>
      </c>
      <c r="F46" s="38">
        <f t="shared" ref="F46:T46" si="20">SUM(F47:F50)</f>
        <v>0</v>
      </c>
      <c r="G46" s="38">
        <f t="shared" si="20"/>
        <v>15</v>
      </c>
      <c r="H46" s="38">
        <f t="shared" si="20"/>
        <v>41.133200000000002</v>
      </c>
      <c r="I46" s="38">
        <f t="shared" si="20"/>
        <v>161.3964</v>
      </c>
      <c r="J46" s="38">
        <f t="shared" si="20"/>
        <v>659.94399999999996</v>
      </c>
      <c r="K46" s="38">
        <f t="shared" si="20"/>
        <v>24.228000000000002</v>
      </c>
      <c r="L46" s="38">
        <f t="shared" si="20"/>
        <v>75.930000000000007</v>
      </c>
      <c r="M46" s="38">
        <f t="shared" si="20"/>
        <v>103.1</v>
      </c>
      <c r="N46" s="38">
        <f t="shared" si="20"/>
        <v>150</v>
      </c>
      <c r="O46" s="38">
        <f t="shared" si="20"/>
        <v>121.65185</v>
      </c>
      <c r="P46" s="150">
        <f t="shared" si="20"/>
        <v>100</v>
      </c>
      <c r="Q46" s="47">
        <f t="shared" si="20"/>
        <v>100</v>
      </c>
      <c r="R46" s="47">
        <f t="shared" si="20"/>
        <v>100</v>
      </c>
      <c r="S46" s="47">
        <f t="shared" si="20"/>
        <v>0</v>
      </c>
      <c r="T46" s="47">
        <f t="shared" si="20"/>
        <v>0</v>
      </c>
      <c r="U46" s="47">
        <f t="shared" ref="U46" si="21">SUM(U47:U50)</f>
        <v>0</v>
      </c>
    </row>
    <row r="47" spans="2:21" ht="21.75" thickBot="1" x14ac:dyDescent="0.3">
      <c r="B47" s="112"/>
      <c r="C47" s="112"/>
      <c r="D47" s="17" t="s">
        <v>8</v>
      </c>
      <c r="E47" s="31">
        <f t="shared" si="19"/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100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</row>
    <row r="48" spans="2:21" ht="21.75" thickBot="1" x14ac:dyDescent="0.3">
      <c r="B48" s="112"/>
      <c r="C48" s="112"/>
      <c r="D48" s="17" t="s">
        <v>9</v>
      </c>
      <c r="E48" s="31">
        <f t="shared" si="19"/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100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</row>
    <row r="49" spans="2:21" ht="42.75" thickBot="1" x14ac:dyDescent="0.3">
      <c r="B49" s="112"/>
      <c r="C49" s="112"/>
      <c r="D49" s="17" t="s">
        <v>27</v>
      </c>
      <c r="E49" s="31">
        <f t="shared" si="19"/>
        <v>1652.3834499999998</v>
      </c>
      <c r="F49" s="20">
        <f>SUM(F55+F60+F65+F70)</f>
        <v>0</v>
      </c>
      <c r="G49" s="20">
        <f t="shared" ref="G49:T49" si="22">SUM(G55+G60+G65+G70)</f>
        <v>15</v>
      </c>
      <c r="H49" s="20">
        <f t="shared" si="22"/>
        <v>41.133200000000002</v>
      </c>
      <c r="I49" s="20">
        <f t="shared" si="22"/>
        <v>161.3964</v>
      </c>
      <c r="J49" s="20">
        <f t="shared" si="22"/>
        <v>659.94399999999996</v>
      </c>
      <c r="K49" s="20">
        <f t="shared" si="22"/>
        <v>24.228000000000002</v>
      </c>
      <c r="L49" s="20">
        <f t="shared" si="22"/>
        <v>75.930000000000007</v>
      </c>
      <c r="M49" s="20">
        <f t="shared" si="22"/>
        <v>103.1</v>
      </c>
      <c r="N49" s="20">
        <f t="shared" si="22"/>
        <v>150</v>
      </c>
      <c r="O49" s="20">
        <f t="shared" si="22"/>
        <v>121.65185</v>
      </c>
      <c r="P49" s="100">
        <f t="shared" si="22"/>
        <v>100</v>
      </c>
      <c r="Q49" s="33">
        <f t="shared" si="22"/>
        <v>100</v>
      </c>
      <c r="R49" s="33">
        <f t="shared" si="22"/>
        <v>100</v>
      </c>
      <c r="S49" s="33">
        <f t="shared" si="22"/>
        <v>0</v>
      </c>
      <c r="T49" s="33">
        <f t="shared" si="22"/>
        <v>0</v>
      </c>
      <c r="U49" s="33">
        <v>0</v>
      </c>
    </row>
    <row r="50" spans="2:21" ht="53.25" thickBot="1" x14ac:dyDescent="0.3">
      <c r="B50" s="112"/>
      <c r="C50" s="112"/>
      <c r="D50" s="14" t="s">
        <v>28</v>
      </c>
      <c r="E50" s="42">
        <f t="shared" si="19"/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149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</row>
    <row r="51" spans="2:21" ht="54" customHeight="1" thickBot="1" x14ac:dyDescent="0.3">
      <c r="B51" s="112"/>
      <c r="C51" s="113" t="s">
        <v>37</v>
      </c>
      <c r="D51" s="107" t="s">
        <v>29</v>
      </c>
      <c r="E51" s="103">
        <f t="shared" si="19"/>
        <v>734.97024999999996</v>
      </c>
      <c r="F51" s="109">
        <v>0</v>
      </c>
      <c r="G51" s="109">
        <v>0</v>
      </c>
      <c r="H51" s="109">
        <v>41.133200000000002</v>
      </c>
      <c r="I51" s="109">
        <v>8.9832000000000001</v>
      </c>
      <c r="J51" s="109">
        <v>9.9440000000000008</v>
      </c>
      <c r="K51" s="109">
        <v>24.228000000000002</v>
      </c>
      <c r="L51" s="109">
        <v>75.930000000000007</v>
      </c>
      <c r="M51" s="109">
        <v>28.1</v>
      </c>
      <c r="N51" s="109">
        <v>150</v>
      </c>
      <c r="O51" s="109">
        <v>96.651849999999996</v>
      </c>
      <c r="P51" s="150">
        <v>100</v>
      </c>
      <c r="Q51" s="47">
        <v>100</v>
      </c>
      <c r="R51" s="47">
        <v>100</v>
      </c>
      <c r="S51" s="47">
        <v>0</v>
      </c>
      <c r="T51" s="47">
        <v>0</v>
      </c>
      <c r="U51" s="47">
        <v>0</v>
      </c>
    </row>
    <row r="52" spans="2:21" ht="15" hidden="1" customHeight="1" x14ac:dyDescent="0.25">
      <c r="B52" s="112"/>
      <c r="C52" s="105"/>
      <c r="D52" s="108"/>
      <c r="E52" s="104">
        <f t="shared" si="19"/>
        <v>0</v>
      </c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00">
        <v>0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</row>
    <row r="53" spans="2:21" ht="23.25" thickBot="1" x14ac:dyDescent="0.3">
      <c r="B53" s="112"/>
      <c r="C53" s="105"/>
      <c r="D53" s="50" t="s">
        <v>8</v>
      </c>
      <c r="E53" s="32">
        <f t="shared" si="19"/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100">
        <v>0</v>
      </c>
      <c r="Q53" s="33">
        <v>0</v>
      </c>
      <c r="R53" s="33">
        <v>0</v>
      </c>
      <c r="S53" s="33">
        <v>0</v>
      </c>
      <c r="T53" s="33">
        <v>0</v>
      </c>
      <c r="U53" s="33">
        <v>0</v>
      </c>
    </row>
    <row r="54" spans="2:21" ht="23.25" thickBot="1" x14ac:dyDescent="0.3">
      <c r="B54" s="112"/>
      <c r="C54" s="105"/>
      <c r="D54" s="50" t="s">
        <v>9</v>
      </c>
      <c r="E54" s="32">
        <f t="shared" si="19"/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100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</row>
    <row r="55" spans="2:21" ht="34.5" thickBot="1" x14ac:dyDescent="0.3">
      <c r="B55" s="112"/>
      <c r="C55" s="105"/>
      <c r="D55" s="50" t="s">
        <v>10</v>
      </c>
      <c r="E55" s="32">
        <f t="shared" si="19"/>
        <v>734.97024999999996</v>
      </c>
      <c r="F55" s="21">
        <v>0</v>
      </c>
      <c r="G55" s="21">
        <v>0</v>
      </c>
      <c r="H55" s="21">
        <v>41.133200000000002</v>
      </c>
      <c r="I55" s="21">
        <v>8.9832000000000001</v>
      </c>
      <c r="J55" s="21">
        <v>9.9440000000000008</v>
      </c>
      <c r="K55" s="21">
        <v>24.228000000000002</v>
      </c>
      <c r="L55" s="21">
        <v>75.930000000000007</v>
      </c>
      <c r="M55" s="21">
        <v>28.1</v>
      </c>
      <c r="N55" s="21">
        <v>150</v>
      </c>
      <c r="O55" s="21">
        <v>96.651849999999996</v>
      </c>
      <c r="P55" s="100">
        <v>100</v>
      </c>
      <c r="Q55" s="33">
        <v>100</v>
      </c>
      <c r="R55" s="33">
        <v>100</v>
      </c>
      <c r="S55" s="33">
        <v>0</v>
      </c>
      <c r="T55" s="33">
        <v>0</v>
      </c>
      <c r="U55" s="33">
        <v>0</v>
      </c>
    </row>
    <row r="56" spans="2:21" ht="45.75" thickBot="1" x14ac:dyDescent="0.3">
      <c r="B56" s="112"/>
      <c r="C56" s="106"/>
      <c r="D56" s="16" t="s">
        <v>11</v>
      </c>
      <c r="E56" s="34">
        <f t="shared" si="19"/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149">
        <v>0</v>
      </c>
      <c r="Q56" s="36">
        <v>0</v>
      </c>
      <c r="R56" s="36">
        <v>0</v>
      </c>
      <c r="S56" s="36">
        <v>0</v>
      </c>
      <c r="T56" s="36">
        <v>0</v>
      </c>
      <c r="U56" s="36">
        <v>0</v>
      </c>
    </row>
    <row r="57" spans="2:21" ht="23.25" thickBot="1" x14ac:dyDescent="0.3">
      <c r="B57" s="112"/>
      <c r="C57" s="11" t="s">
        <v>30</v>
      </c>
      <c r="D57" s="19" t="s">
        <v>14</v>
      </c>
      <c r="E57" s="45">
        <f t="shared" si="19"/>
        <v>222.41320000000002</v>
      </c>
      <c r="F57" s="46">
        <v>0</v>
      </c>
      <c r="G57" s="46">
        <v>15</v>
      </c>
      <c r="H57" s="46">
        <v>0</v>
      </c>
      <c r="I57" s="46">
        <v>107.4132</v>
      </c>
      <c r="J57" s="46">
        <v>0</v>
      </c>
      <c r="K57" s="46">
        <v>0</v>
      </c>
      <c r="L57" s="46">
        <v>0</v>
      </c>
      <c r="M57" s="46">
        <v>75</v>
      </c>
      <c r="N57" s="46">
        <v>0</v>
      </c>
      <c r="O57" s="46">
        <v>25</v>
      </c>
      <c r="P57" s="150">
        <v>0</v>
      </c>
      <c r="Q57" s="47">
        <v>0</v>
      </c>
      <c r="R57" s="47">
        <v>0</v>
      </c>
      <c r="S57" s="47">
        <v>0</v>
      </c>
      <c r="T57" s="47">
        <v>0</v>
      </c>
      <c r="U57" s="47">
        <v>0</v>
      </c>
    </row>
    <row r="58" spans="2:21" ht="22.5" customHeight="1" thickBot="1" x14ac:dyDescent="0.3">
      <c r="B58" s="112"/>
      <c r="C58" s="101" t="s">
        <v>31</v>
      </c>
      <c r="D58" s="19" t="s">
        <v>8</v>
      </c>
      <c r="E58" s="32">
        <f t="shared" si="19"/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100">
        <v>0</v>
      </c>
      <c r="Q58" s="33">
        <v>0</v>
      </c>
      <c r="R58" s="33">
        <v>0</v>
      </c>
      <c r="S58" s="33">
        <v>0</v>
      </c>
      <c r="T58" s="33">
        <v>0</v>
      </c>
      <c r="U58" s="33">
        <v>0</v>
      </c>
    </row>
    <row r="59" spans="2:21" ht="23.25" thickBot="1" x14ac:dyDescent="0.3">
      <c r="B59" s="112"/>
      <c r="C59" s="101"/>
      <c r="D59" s="19" t="s">
        <v>9</v>
      </c>
      <c r="E59" s="32">
        <f t="shared" si="19"/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100">
        <v>0</v>
      </c>
      <c r="Q59" s="33">
        <v>0</v>
      </c>
      <c r="R59" s="33">
        <v>0</v>
      </c>
      <c r="S59" s="33">
        <v>0</v>
      </c>
      <c r="T59" s="33">
        <v>0</v>
      </c>
      <c r="U59" s="33">
        <v>0</v>
      </c>
    </row>
    <row r="60" spans="2:21" ht="34.5" thickBot="1" x14ac:dyDescent="0.3">
      <c r="B60" s="112"/>
      <c r="C60" s="101"/>
      <c r="D60" s="19" t="s">
        <v>10</v>
      </c>
      <c r="E60" s="32">
        <f t="shared" si="19"/>
        <v>222.41320000000002</v>
      </c>
      <c r="F60" s="21">
        <v>0</v>
      </c>
      <c r="G60" s="21">
        <v>15</v>
      </c>
      <c r="H60" s="21">
        <v>0</v>
      </c>
      <c r="I60" s="21">
        <v>107.4132</v>
      </c>
      <c r="J60" s="21">
        <v>0</v>
      </c>
      <c r="K60" s="21">
        <v>0</v>
      </c>
      <c r="L60" s="21">
        <v>0</v>
      </c>
      <c r="M60" s="21">
        <v>75</v>
      </c>
      <c r="N60" s="21">
        <v>0</v>
      </c>
      <c r="O60" s="21">
        <v>25</v>
      </c>
      <c r="P60" s="100">
        <v>0</v>
      </c>
      <c r="Q60" s="33">
        <v>0</v>
      </c>
      <c r="R60" s="33">
        <v>0</v>
      </c>
      <c r="S60" s="33">
        <v>0</v>
      </c>
      <c r="T60" s="33">
        <v>0</v>
      </c>
      <c r="U60" s="33">
        <v>0</v>
      </c>
    </row>
    <row r="61" spans="2:21" ht="45.75" thickBot="1" x14ac:dyDescent="0.3">
      <c r="B61" s="112"/>
      <c r="C61" s="102"/>
      <c r="D61" s="18" t="s">
        <v>11</v>
      </c>
      <c r="E61" s="34">
        <f t="shared" si="19"/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149">
        <v>0</v>
      </c>
      <c r="Q61" s="36">
        <v>0</v>
      </c>
      <c r="R61" s="36">
        <v>0</v>
      </c>
      <c r="S61" s="36">
        <v>0</v>
      </c>
      <c r="T61" s="36">
        <v>0</v>
      </c>
      <c r="U61" s="36">
        <v>0</v>
      </c>
    </row>
    <row r="62" spans="2:21" ht="23.25" thickBot="1" x14ac:dyDescent="0.3">
      <c r="B62" s="112"/>
      <c r="C62" s="18" t="s">
        <v>32</v>
      </c>
      <c r="D62" s="50" t="s">
        <v>14</v>
      </c>
      <c r="E62" s="45">
        <f t="shared" si="19"/>
        <v>45</v>
      </c>
      <c r="F62" s="46">
        <v>0</v>
      </c>
      <c r="G62" s="46">
        <v>0</v>
      </c>
      <c r="H62" s="46">
        <v>0</v>
      </c>
      <c r="I62" s="46">
        <v>45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150">
        <v>0</v>
      </c>
      <c r="Q62" s="47">
        <v>0</v>
      </c>
      <c r="R62" s="47">
        <v>0</v>
      </c>
      <c r="S62" s="47">
        <v>0</v>
      </c>
      <c r="T62" s="47">
        <v>0</v>
      </c>
      <c r="U62" s="47">
        <v>0</v>
      </c>
    </row>
    <row r="63" spans="2:21" ht="42" customHeight="1" thickBot="1" x14ac:dyDescent="0.3">
      <c r="B63" s="112"/>
      <c r="C63" s="105" t="s">
        <v>33</v>
      </c>
      <c r="D63" s="50" t="s">
        <v>8</v>
      </c>
      <c r="E63" s="32">
        <f t="shared" si="19"/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100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</row>
    <row r="64" spans="2:21" ht="23.25" thickBot="1" x14ac:dyDescent="0.3">
      <c r="B64" s="112"/>
      <c r="C64" s="105"/>
      <c r="D64" s="50" t="s">
        <v>9</v>
      </c>
      <c r="E64" s="32">
        <f t="shared" si="19"/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100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</row>
    <row r="65" spans="2:21" ht="34.5" thickBot="1" x14ac:dyDescent="0.3">
      <c r="B65" s="112"/>
      <c r="C65" s="105"/>
      <c r="D65" s="50" t="s">
        <v>10</v>
      </c>
      <c r="E65" s="32">
        <f t="shared" si="19"/>
        <v>45</v>
      </c>
      <c r="F65" s="21">
        <v>0</v>
      </c>
      <c r="G65" s="21">
        <v>0</v>
      </c>
      <c r="H65" s="21">
        <v>0</v>
      </c>
      <c r="I65" s="21">
        <v>45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100">
        <v>0</v>
      </c>
      <c r="Q65" s="33">
        <v>0</v>
      </c>
      <c r="R65" s="33">
        <v>0</v>
      </c>
      <c r="S65" s="33">
        <v>0</v>
      </c>
      <c r="T65" s="33">
        <v>0</v>
      </c>
      <c r="U65" s="33">
        <v>0</v>
      </c>
    </row>
    <row r="66" spans="2:21" ht="45.75" thickBot="1" x14ac:dyDescent="0.3">
      <c r="B66" s="115"/>
      <c r="C66" s="106"/>
      <c r="D66" s="50" t="s">
        <v>11</v>
      </c>
      <c r="E66" s="34">
        <f t="shared" si="19"/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149">
        <v>0</v>
      </c>
      <c r="Q66" s="36">
        <v>0</v>
      </c>
      <c r="R66" s="36">
        <v>0</v>
      </c>
      <c r="S66" s="36">
        <v>0</v>
      </c>
      <c r="T66" s="36">
        <v>0</v>
      </c>
      <c r="U66" s="36">
        <v>0</v>
      </c>
    </row>
    <row r="67" spans="2:21" ht="23.25" thickBot="1" x14ac:dyDescent="0.3">
      <c r="B67" s="111"/>
      <c r="C67" s="11" t="s">
        <v>34</v>
      </c>
      <c r="D67" s="19" t="s">
        <v>14</v>
      </c>
      <c r="E67" s="45">
        <f t="shared" si="19"/>
        <v>650</v>
      </c>
      <c r="F67" s="46">
        <v>0</v>
      </c>
      <c r="G67" s="46">
        <v>0</v>
      </c>
      <c r="H67" s="46">
        <v>0</v>
      </c>
      <c r="I67" s="46">
        <v>0</v>
      </c>
      <c r="J67" s="46">
        <v>650</v>
      </c>
      <c r="K67" s="46">
        <v>0</v>
      </c>
      <c r="L67" s="46">
        <v>0</v>
      </c>
      <c r="M67" s="46">
        <v>0</v>
      </c>
      <c r="N67" s="46">
        <v>0</v>
      </c>
      <c r="O67" s="46">
        <v>0</v>
      </c>
      <c r="P67" s="150">
        <v>0</v>
      </c>
      <c r="Q67" s="47">
        <v>0</v>
      </c>
      <c r="R67" s="47">
        <v>0</v>
      </c>
      <c r="S67" s="47">
        <v>0</v>
      </c>
      <c r="T67" s="47">
        <v>0</v>
      </c>
      <c r="U67" s="47">
        <v>0</v>
      </c>
    </row>
    <row r="68" spans="2:21" ht="24.75" customHeight="1" thickBot="1" x14ac:dyDescent="0.3">
      <c r="B68" s="112"/>
      <c r="C68" s="101" t="s">
        <v>35</v>
      </c>
      <c r="D68" s="19" t="s">
        <v>8</v>
      </c>
      <c r="E68" s="32">
        <f t="shared" si="19"/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100">
        <v>0</v>
      </c>
      <c r="Q68" s="33">
        <v>0</v>
      </c>
      <c r="R68" s="33">
        <v>0</v>
      </c>
      <c r="S68" s="33">
        <v>0</v>
      </c>
      <c r="T68" s="33">
        <v>0</v>
      </c>
      <c r="U68" s="33">
        <v>0</v>
      </c>
    </row>
    <row r="69" spans="2:21" ht="23.25" thickBot="1" x14ac:dyDescent="0.3">
      <c r="B69" s="112"/>
      <c r="C69" s="101"/>
      <c r="D69" s="19" t="s">
        <v>9</v>
      </c>
      <c r="E69" s="32">
        <f t="shared" si="19"/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100">
        <v>0</v>
      </c>
      <c r="Q69" s="33">
        <v>0</v>
      </c>
      <c r="R69" s="33">
        <v>0</v>
      </c>
      <c r="S69" s="33">
        <v>0</v>
      </c>
      <c r="T69" s="33">
        <v>0</v>
      </c>
      <c r="U69" s="33">
        <v>0</v>
      </c>
    </row>
    <row r="70" spans="2:21" ht="34.5" thickBot="1" x14ac:dyDescent="0.3">
      <c r="B70" s="112"/>
      <c r="C70" s="101"/>
      <c r="D70" s="19" t="s">
        <v>10</v>
      </c>
      <c r="E70" s="32">
        <f t="shared" si="19"/>
        <v>650</v>
      </c>
      <c r="F70" s="21">
        <v>0</v>
      </c>
      <c r="G70" s="21">
        <v>0</v>
      </c>
      <c r="H70" s="21">
        <v>0</v>
      </c>
      <c r="I70" s="21">
        <v>0</v>
      </c>
      <c r="J70" s="21">
        <v>650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100">
        <v>0</v>
      </c>
      <c r="Q70" s="33">
        <v>0</v>
      </c>
      <c r="R70" s="33">
        <v>0</v>
      </c>
      <c r="S70" s="33">
        <v>0</v>
      </c>
      <c r="T70" s="33">
        <v>0</v>
      </c>
      <c r="U70" s="33">
        <v>0</v>
      </c>
    </row>
    <row r="71" spans="2:21" ht="45.75" thickBot="1" x14ac:dyDescent="0.3">
      <c r="B71" s="115"/>
      <c r="C71" s="102"/>
      <c r="D71" s="19" t="s">
        <v>11</v>
      </c>
      <c r="E71" s="34">
        <f t="shared" si="19"/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149">
        <v>0</v>
      </c>
      <c r="Q71" s="36">
        <v>0</v>
      </c>
      <c r="R71" s="36">
        <v>0</v>
      </c>
      <c r="S71" s="36">
        <v>0</v>
      </c>
      <c r="T71" s="36">
        <v>0</v>
      </c>
      <c r="U71" s="36">
        <v>0</v>
      </c>
    </row>
  </sheetData>
  <mergeCells count="51">
    <mergeCell ref="Q33:Q34"/>
    <mergeCell ref="R33:R34"/>
    <mergeCell ref="S33:S34"/>
    <mergeCell ref="T33:T34"/>
    <mergeCell ref="U33:U34"/>
    <mergeCell ref="E7:U8"/>
    <mergeCell ref="B10:B14"/>
    <mergeCell ref="C10:C14"/>
    <mergeCell ref="B15:B19"/>
    <mergeCell ref="C15:C19"/>
    <mergeCell ref="N33:N34"/>
    <mergeCell ref="B20:B29"/>
    <mergeCell ref="C20:C24"/>
    <mergeCell ref="B30:B35"/>
    <mergeCell ref="D33:D34"/>
    <mergeCell ref="F33:F34"/>
    <mergeCell ref="G33:G34"/>
    <mergeCell ref="L33:L34"/>
    <mergeCell ref="E33:E34"/>
    <mergeCell ref="B67:B71"/>
    <mergeCell ref="A5:O5"/>
    <mergeCell ref="D7:D9"/>
    <mergeCell ref="C7:C9"/>
    <mergeCell ref="B7:B9"/>
    <mergeCell ref="M33:M34"/>
    <mergeCell ref="J51:J52"/>
    <mergeCell ref="K51:K52"/>
    <mergeCell ref="L51:L52"/>
    <mergeCell ref="M51:M52"/>
    <mergeCell ref="N51:N52"/>
    <mergeCell ref="O51:O52"/>
    <mergeCell ref="O33:O34"/>
    <mergeCell ref="B36:B45"/>
    <mergeCell ref="C36:C40"/>
    <mergeCell ref="B46:B66"/>
    <mergeCell ref="P33:P34"/>
    <mergeCell ref="C68:C71"/>
    <mergeCell ref="E51:E52"/>
    <mergeCell ref="C58:C61"/>
    <mergeCell ref="C63:C66"/>
    <mergeCell ref="D51:D52"/>
    <mergeCell ref="F51:F52"/>
    <mergeCell ref="C46:C50"/>
    <mergeCell ref="C51:C56"/>
    <mergeCell ref="G51:G52"/>
    <mergeCell ref="H51:H52"/>
    <mergeCell ref="I51:I52"/>
    <mergeCell ref="H33:H34"/>
    <mergeCell ref="I33:I34"/>
    <mergeCell ref="K33:K34"/>
    <mergeCell ref="J33:J34"/>
  </mergeCells>
  <pageMargins left="0.7" right="0.7" top="0.75" bottom="0.75" header="0.3" footer="0.3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08"/>
  <sheetViews>
    <sheetView workbookViewId="0">
      <selection activeCell="P1" sqref="P1:P1048576"/>
    </sheetView>
  </sheetViews>
  <sheetFormatPr defaultRowHeight="15" x14ac:dyDescent="0.25"/>
  <cols>
    <col min="1" max="1" width="3" customWidth="1"/>
    <col min="2" max="2" width="15.5703125" customWidth="1"/>
    <col min="3" max="3" width="11.7109375" customWidth="1"/>
    <col min="4" max="4" width="10" bestFit="1" customWidth="1"/>
    <col min="9" max="9" width="9.7109375" customWidth="1"/>
    <col min="11" max="11" width="9.7109375" bestFit="1" customWidth="1"/>
    <col min="12" max="12" width="11" customWidth="1"/>
    <col min="13" max="13" width="10.42578125" customWidth="1"/>
    <col min="14" max="14" width="1.7109375" hidden="1" customWidth="1"/>
    <col min="15" max="15" width="11.28515625" customWidth="1"/>
    <col min="16" max="16" width="10.85546875" style="146" customWidth="1"/>
  </cols>
  <sheetData>
    <row r="2" spans="1:21" x14ac:dyDescent="0.25">
      <c r="N2" s="1" t="s">
        <v>38</v>
      </c>
    </row>
    <row r="3" spans="1:21" x14ac:dyDescent="0.25">
      <c r="B3" s="2"/>
      <c r="M3" t="s">
        <v>84</v>
      </c>
    </row>
    <row r="4" spans="1:21" x14ac:dyDescent="0.25">
      <c r="A4" s="138" t="s">
        <v>39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53"/>
      <c r="Q4" s="3"/>
      <c r="R4" s="3"/>
      <c r="S4" s="3"/>
      <c r="T4" s="3"/>
    </row>
    <row r="5" spans="1:21" ht="15.75" thickBot="1" x14ac:dyDescent="0.3">
      <c r="B5" s="2"/>
    </row>
    <row r="6" spans="1:21" ht="42.75" customHeight="1" x14ac:dyDescent="0.25">
      <c r="B6" s="111" t="s">
        <v>2</v>
      </c>
      <c r="C6" s="111" t="s">
        <v>3</v>
      </c>
      <c r="D6" s="117" t="s">
        <v>4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2"/>
    </row>
    <row r="7" spans="1:21" ht="4.5" customHeight="1" thickBot="1" x14ac:dyDescent="0.3">
      <c r="B7" s="112"/>
      <c r="C7" s="112"/>
      <c r="D7" s="118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4"/>
    </row>
    <row r="8" spans="1:21" ht="21.75" thickBot="1" x14ac:dyDescent="0.3">
      <c r="B8" s="115"/>
      <c r="C8" s="115"/>
      <c r="D8" s="41" t="s">
        <v>97</v>
      </c>
      <c r="E8" s="15">
        <v>2015</v>
      </c>
      <c r="F8" s="15">
        <v>2016</v>
      </c>
      <c r="G8" s="15">
        <v>2017</v>
      </c>
      <c r="H8" s="15">
        <v>2018</v>
      </c>
      <c r="I8" s="15">
        <v>2019</v>
      </c>
      <c r="J8" s="15">
        <v>2020</v>
      </c>
      <c r="K8" s="15">
        <v>2021</v>
      </c>
      <c r="L8" s="15">
        <v>2022</v>
      </c>
      <c r="M8" s="117">
        <v>2023</v>
      </c>
      <c r="N8" s="122"/>
      <c r="O8" s="4">
        <v>2024</v>
      </c>
      <c r="P8" s="154">
        <v>2025</v>
      </c>
      <c r="Q8" s="4">
        <v>2026</v>
      </c>
      <c r="R8" s="4">
        <v>2027</v>
      </c>
      <c r="S8" s="4">
        <v>2028</v>
      </c>
      <c r="T8" s="4">
        <v>2029</v>
      </c>
      <c r="U8" s="4">
        <v>2030</v>
      </c>
    </row>
    <row r="9" spans="1:21" ht="23.25" customHeight="1" thickBot="1" x14ac:dyDescent="0.3">
      <c r="B9" s="111" t="s">
        <v>52</v>
      </c>
      <c r="C9" s="17" t="s">
        <v>14</v>
      </c>
      <c r="D9" s="82">
        <f>SUM(E9:U9)</f>
        <v>205002.1673</v>
      </c>
      <c r="E9" s="37">
        <f>SUM(E10:E13)</f>
        <v>0</v>
      </c>
      <c r="F9" s="38">
        <f t="shared" ref="F9:O9" si="0">SUM(F10:F13)</f>
        <v>40</v>
      </c>
      <c r="G9" s="38">
        <f t="shared" si="0"/>
        <v>0</v>
      </c>
      <c r="H9" s="38">
        <f t="shared" si="0"/>
        <v>6241</v>
      </c>
      <c r="I9" s="38">
        <f t="shared" si="0"/>
        <v>9433.5545099999999</v>
      </c>
      <c r="J9" s="38">
        <f t="shared" si="0"/>
        <v>8166.2326999999996</v>
      </c>
      <c r="K9" s="38">
        <f t="shared" si="0"/>
        <v>17610.749400000001</v>
      </c>
      <c r="L9" s="38">
        <f t="shared" si="0"/>
        <v>12650.142980000001</v>
      </c>
      <c r="M9" s="134">
        <f>SUM(M10:M13)</f>
        <v>23720.452490000003</v>
      </c>
      <c r="N9" s="134">
        <f t="shared" si="0"/>
        <v>23072.286849999997</v>
      </c>
      <c r="O9" s="38">
        <f t="shared" si="0"/>
        <v>36727.319390000004</v>
      </c>
      <c r="P9" s="155">
        <v>51680.428979999997</v>
      </c>
      <c r="Q9" s="76">
        <f t="shared" ref="Q9:T9" si="1">SUM(Q10:Q13)</f>
        <v>9580</v>
      </c>
      <c r="R9" s="76">
        <f t="shared" si="1"/>
        <v>6080</v>
      </c>
      <c r="S9" s="76">
        <f t="shared" si="1"/>
        <v>0</v>
      </c>
      <c r="T9" s="76">
        <f t="shared" si="1"/>
        <v>0</v>
      </c>
      <c r="U9" s="80">
        <f>SUM(U10:U13)</f>
        <v>0</v>
      </c>
    </row>
    <row r="10" spans="1:21" ht="42.75" customHeight="1" thickBot="1" x14ac:dyDescent="0.3">
      <c r="B10" s="112"/>
      <c r="C10" s="17" t="s">
        <v>8</v>
      </c>
      <c r="D10" s="83">
        <f t="shared" ref="D10:D73" si="2">SUM(E10:U10)</f>
        <v>0</v>
      </c>
      <c r="E10" s="31">
        <f t="shared" ref="E10:U10" si="3">SUM(E15+E20+E25+E30+E60+E65)</f>
        <v>0</v>
      </c>
      <c r="F10" s="20">
        <f t="shared" si="3"/>
        <v>0</v>
      </c>
      <c r="G10" s="20">
        <f t="shared" si="3"/>
        <v>0</v>
      </c>
      <c r="H10" s="20">
        <f t="shared" si="3"/>
        <v>0</v>
      </c>
      <c r="I10" s="20">
        <f t="shared" si="3"/>
        <v>0</v>
      </c>
      <c r="J10" s="20">
        <f t="shared" si="3"/>
        <v>0</v>
      </c>
      <c r="K10" s="20">
        <f t="shared" si="3"/>
        <v>0</v>
      </c>
      <c r="L10" s="20">
        <f t="shared" si="3"/>
        <v>0</v>
      </c>
      <c r="M10" s="114">
        <f t="shared" si="3"/>
        <v>0</v>
      </c>
      <c r="N10" s="114">
        <f t="shared" si="3"/>
        <v>0</v>
      </c>
      <c r="O10" s="20">
        <f t="shared" si="3"/>
        <v>0</v>
      </c>
      <c r="P10" s="156">
        <f t="shared" si="3"/>
        <v>0</v>
      </c>
      <c r="Q10" s="69">
        <f t="shared" si="3"/>
        <v>0</v>
      </c>
      <c r="R10" s="69">
        <f t="shared" si="3"/>
        <v>0</v>
      </c>
      <c r="S10" s="69">
        <f t="shared" si="3"/>
        <v>0</v>
      </c>
      <c r="T10" s="69">
        <f t="shared" si="3"/>
        <v>0</v>
      </c>
      <c r="U10" s="81">
        <f t="shared" si="3"/>
        <v>0</v>
      </c>
    </row>
    <row r="11" spans="1:21" ht="21.75" thickBot="1" x14ac:dyDescent="0.3">
      <c r="B11" s="112"/>
      <c r="C11" s="17" t="s">
        <v>9</v>
      </c>
      <c r="D11" s="83">
        <f t="shared" si="2"/>
        <v>72076.021999999997</v>
      </c>
      <c r="E11" s="31">
        <f t="shared" ref="E11:N11" si="4">SUM(E16+E21+E26+E31+E61+E66)</f>
        <v>0</v>
      </c>
      <c r="F11" s="20">
        <f t="shared" si="4"/>
        <v>0</v>
      </c>
      <c r="G11" s="20">
        <f t="shared" si="4"/>
        <v>0</v>
      </c>
      <c r="H11" s="20">
        <f t="shared" si="4"/>
        <v>0</v>
      </c>
      <c r="I11" s="20">
        <f t="shared" si="4"/>
        <v>0</v>
      </c>
      <c r="J11" s="20">
        <f t="shared" si="4"/>
        <v>0</v>
      </c>
      <c r="K11" s="20">
        <f t="shared" si="4"/>
        <v>0</v>
      </c>
      <c r="L11" s="20">
        <f t="shared" si="4"/>
        <v>0</v>
      </c>
      <c r="M11" s="114">
        <f t="shared" si="4"/>
        <v>0</v>
      </c>
      <c r="N11" s="114">
        <f t="shared" si="4"/>
        <v>18975.758999999998</v>
      </c>
      <c r="O11" s="20">
        <v>18975.758999999998</v>
      </c>
      <c r="P11" s="156">
        <v>34124.504000000001</v>
      </c>
      <c r="Q11" s="69">
        <f t="shared" ref="Q11:U11" si="5">SUM(Q16+Q21+Q26+Q31+Q61+Q66)</f>
        <v>0</v>
      </c>
      <c r="R11" s="69">
        <f t="shared" si="5"/>
        <v>0</v>
      </c>
      <c r="S11" s="69">
        <f t="shared" si="5"/>
        <v>0</v>
      </c>
      <c r="T11" s="69">
        <f t="shared" si="5"/>
        <v>0</v>
      </c>
      <c r="U11" s="81">
        <f t="shared" si="5"/>
        <v>0</v>
      </c>
    </row>
    <row r="12" spans="1:21" ht="32.25" thickBot="1" x14ac:dyDescent="0.3">
      <c r="B12" s="112"/>
      <c r="C12" s="17" t="s">
        <v>10</v>
      </c>
      <c r="D12" s="83">
        <f t="shared" si="2"/>
        <v>129426.1453</v>
      </c>
      <c r="E12" s="31">
        <f t="shared" ref="E12:L13" si="6">SUM(E17+E22+E27+E32+E62+E67)</f>
        <v>0</v>
      </c>
      <c r="F12" s="20">
        <f t="shared" si="6"/>
        <v>40</v>
      </c>
      <c r="G12" s="20">
        <f t="shared" si="6"/>
        <v>0</v>
      </c>
      <c r="H12" s="20">
        <f t="shared" si="6"/>
        <v>3241</v>
      </c>
      <c r="I12" s="20">
        <f t="shared" si="6"/>
        <v>9433.5545099999999</v>
      </c>
      <c r="J12" s="20">
        <f t="shared" si="6"/>
        <v>7666.2326999999996</v>
      </c>
      <c r="K12" s="20">
        <f t="shared" si="6"/>
        <v>17610.749400000001</v>
      </c>
      <c r="L12" s="20">
        <f t="shared" si="6"/>
        <v>12650.142980000001</v>
      </c>
      <c r="M12" s="114">
        <f>SUM(M17+M22+M27+M32+M62)</f>
        <v>23720.452490000003</v>
      </c>
      <c r="N12" s="114">
        <f>SUM(N17+N22+N27+N32+N62+N67)</f>
        <v>4096.5278500000004</v>
      </c>
      <c r="O12" s="20">
        <f>SUM(O17+N22+N27+N62+N67+N102+N107)</f>
        <v>17751.560390000002</v>
      </c>
      <c r="P12" s="157">
        <v>17555.92498</v>
      </c>
      <c r="Q12" s="69">
        <f>SUM(Q17+Q22+Q27+Q32+Q62+Q67+Q87+Q82+Q77+Q72+Q92+Q97+S97)</f>
        <v>9580</v>
      </c>
      <c r="R12" s="69">
        <f>SUM(R17+R22+R27+R32+R62+R67+R87+R82+R77+R72+R92+R97+T97)</f>
        <v>6080</v>
      </c>
      <c r="S12" s="69">
        <f>SUM(S17+S22+S27+S32+S62+S67)</f>
        <v>0</v>
      </c>
      <c r="T12" s="69">
        <f>SUM(T17+T22+T27+T32+T62+T67)</f>
        <v>0</v>
      </c>
      <c r="U12" s="81">
        <f>SUM(U17+U22+U27+U32+U62+U67)</f>
        <v>0</v>
      </c>
    </row>
    <row r="13" spans="1:21" ht="60" customHeight="1" thickBot="1" x14ac:dyDescent="0.3">
      <c r="B13" s="115"/>
      <c r="C13" s="17" t="s">
        <v>11</v>
      </c>
      <c r="D13" s="84">
        <f t="shared" si="2"/>
        <v>3500</v>
      </c>
      <c r="E13" s="42">
        <f t="shared" si="6"/>
        <v>0</v>
      </c>
      <c r="F13" s="43">
        <f t="shared" si="6"/>
        <v>0</v>
      </c>
      <c r="G13" s="43">
        <f t="shared" si="6"/>
        <v>0</v>
      </c>
      <c r="H13" s="43">
        <f t="shared" si="6"/>
        <v>3000</v>
      </c>
      <c r="I13" s="43">
        <f t="shared" si="6"/>
        <v>0</v>
      </c>
      <c r="J13" s="43">
        <f t="shared" si="6"/>
        <v>500</v>
      </c>
      <c r="K13" s="43">
        <f t="shared" si="6"/>
        <v>0</v>
      </c>
      <c r="L13" s="43">
        <f t="shared" si="6"/>
        <v>0</v>
      </c>
      <c r="M13" s="137">
        <f>SUM(M18+M23+M28+M33+M63+M68)</f>
        <v>0</v>
      </c>
      <c r="N13" s="137">
        <f>SUM(N18+N23+N28+N33+N63+N68)</f>
        <v>0</v>
      </c>
      <c r="O13" s="43">
        <f>SUM(O18+O23+O28+O33+O63+O68)</f>
        <v>0</v>
      </c>
      <c r="P13" s="158">
        <v>0</v>
      </c>
      <c r="Q13" s="86">
        <v>0</v>
      </c>
      <c r="R13" s="86">
        <v>0</v>
      </c>
      <c r="S13" s="86">
        <v>0</v>
      </c>
      <c r="T13" s="86">
        <v>0</v>
      </c>
      <c r="U13" s="87">
        <v>0</v>
      </c>
    </row>
    <row r="14" spans="1:21" ht="21" customHeight="1" thickBot="1" x14ac:dyDescent="0.3">
      <c r="B14" s="130" t="s">
        <v>53</v>
      </c>
      <c r="C14" s="19" t="s">
        <v>14</v>
      </c>
      <c r="D14" s="45">
        <f t="shared" si="2"/>
        <v>34220.117700000003</v>
      </c>
      <c r="E14" s="85">
        <f>SUM(E15:E18)</f>
        <v>0</v>
      </c>
      <c r="F14" s="85">
        <f t="shared" ref="F14:T14" si="7">SUM(F15:F18)</f>
        <v>40</v>
      </c>
      <c r="G14" s="85">
        <f t="shared" si="7"/>
        <v>0</v>
      </c>
      <c r="H14" s="85">
        <f t="shared" si="7"/>
        <v>100</v>
      </c>
      <c r="I14" s="85">
        <f t="shared" si="7"/>
        <v>756</v>
      </c>
      <c r="J14" s="85">
        <f t="shared" si="7"/>
        <v>1680</v>
      </c>
      <c r="K14" s="85">
        <f t="shared" si="7"/>
        <v>1700</v>
      </c>
      <c r="L14" s="85">
        <f t="shared" si="7"/>
        <v>3566.8022799999999</v>
      </c>
      <c r="M14" s="136">
        <f t="shared" si="7"/>
        <v>4673.3436899999997</v>
      </c>
      <c r="N14" s="136">
        <f t="shared" si="7"/>
        <v>0</v>
      </c>
      <c r="O14" s="97">
        <f t="shared" si="7"/>
        <v>5915.02873</v>
      </c>
      <c r="P14" s="159">
        <v>4788.9430000000002</v>
      </c>
      <c r="Q14" s="62">
        <f t="shared" si="7"/>
        <v>5000</v>
      </c>
      <c r="R14" s="62">
        <f t="shared" si="7"/>
        <v>6000</v>
      </c>
      <c r="S14" s="62">
        <f t="shared" si="7"/>
        <v>0</v>
      </c>
      <c r="T14" s="62">
        <f t="shared" si="7"/>
        <v>0</v>
      </c>
      <c r="U14" s="62">
        <f>SUM(U15:U18)</f>
        <v>0</v>
      </c>
    </row>
    <row r="15" spans="1:21" ht="36" customHeight="1" thickBot="1" x14ac:dyDescent="0.3">
      <c r="B15" s="131"/>
      <c r="C15" s="19" t="s">
        <v>8</v>
      </c>
      <c r="D15" s="32">
        <f t="shared" si="2"/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110">
        <v>0</v>
      </c>
      <c r="N15" s="110"/>
      <c r="O15" s="21">
        <v>0</v>
      </c>
      <c r="P15" s="100">
        <v>0</v>
      </c>
      <c r="Q15" s="33"/>
      <c r="R15" s="33"/>
      <c r="S15" s="33"/>
      <c r="T15" s="33"/>
      <c r="U15" s="33">
        <v>0</v>
      </c>
    </row>
    <row r="16" spans="1:21" ht="23.25" thickBot="1" x14ac:dyDescent="0.3">
      <c r="B16" s="131"/>
      <c r="C16" s="19" t="s">
        <v>9</v>
      </c>
      <c r="D16" s="32">
        <f t="shared" si="2"/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110">
        <v>0</v>
      </c>
      <c r="N16" s="110"/>
      <c r="O16" s="21">
        <v>0</v>
      </c>
      <c r="P16" s="100">
        <v>0</v>
      </c>
      <c r="Q16" s="33"/>
      <c r="R16" s="33"/>
      <c r="S16" s="33"/>
      <c r="T16" s="33"/>
      <c r="U16" s="33">
        <v>0</v>
      </c>
    </row>
    <row r="17" spans="2:21" ht="39.75" customHeight="1" thickBot="1" x14ac:dyDescent="0.3">
      <c r="B17" s="131"/>
      <c r="C17" s="19" t="s">
        <v>10</v>
      </c>
      <c r="D17" s="32">
        <f t="shared" si="2"/>
        <v>34220.117700000003</v>
      </c>
      <c r="E17" s="21">
        <v>0</v>
      </c>
      <c r="F17" s="21">
        <v>40</v>
      </c>
      <c r="G17" s="21">
        <v>0</v>
      </c>
      <c r="H17" s="21">
        <v>100</v>
      </c>
      <c r="I17" s="21">
        <v>756</v>
      </c>
      <c r="J17" s="21">
        <v>1680</v>
      </c>
      <c r="K17" s="21">
        <v>1700</v>
      </c>
      <c r="L17" s="21">
        <v>3566.8022799999999</v>
      </c>
      <c r="M17" s="110">
        <v>4673.3436899999997</v>
      </c>
      <c r="N17" s="110"/>
      <c r="O17" s="28">
        <v>5915.02873</v>
      </c>
      <c r="P17" s="160">
        <v>4788.9430000000002</v>
      </c>
      <c r="Q17" s="100">
        <v>5000</v>
      </c>
      <c r="R17" s="100">
        <v>6000</v>
      </c>
      <c r="S17" s="33"/>
      <c r="T17" s="33"/>
      <c r="U17" s="33">
        <v>0</v>
      </c>
    </row>
    <row r="18" spans="2:21" ht="44.25" customHeight="1" thickBot="1" x14ac:dyDescent="0.3">
      <c r="B18" s="132"/>
      <c r="C18" s="19" t="s">
        <v>11</v>
      </c>
      <c r="D18" s="48">
        <f t="shared" si="2"/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3">
        <v>0</v>
      </c>
      <c r="M18" s="135">
        <v>0</v>
      </c>
      <c r="N18" s="135"/>
      <c r="O18" s="63">
        <v>0</v>
      </c>
      <c r="P18" s="161">
        <v>0</v>
      </c>
      <c r="Q18" s="44"/>
      <c r="R18" s="44"/>
      <c r="S18" s="44"/>
      <c r="T18" s="44"/>
      <c r="U18" s="61">
        <v>0</v>
      </c>
    </row>
    <row r="19" spans="2:21" ht="20.25" customHeight="1" thickBot="1" x14ac:dyDescent="0.3">
      <c r="B19" s="130" t="s">
        <v>54</v>
      </c>
      <c r="C19" s="19" t="s">
        <v>14</v>
      </c>
      <c r="D19" s="45">
        <f t="shared" si="2"/>
        <v>341</v>
      </c>
      <c r="E19" s="46">
        <f>SUM(E20:E23)</f>
        <v>0</v>
      </c>
      <c r="F19" s="46">
        <f t="shared" ref="F19:T19" si="8">SUM(F20:F23)</f>
        <v>0</v>
      </c>
      <c r="G19" s="46">
        <f t="shared" si="8"/>
        <v>0</v>
      </c>
      <c r="H19" s="46">
        <f t="shared" si="8"/>
        <v>141</v>
      </c>
      <c r="I19" s="46">
        <f t="shared" si="8"/>
        <v>200</v>
      </c>
      <c r="J19" s="46">
        <f t="shared" si="8"/>
        <v>0</v>
      </c>
      <c r="K19" s="46">
        <f t="shared" si="8"/>
        <v>0</v>
      </c>
      <c r="L19" s="38">
        <f t="shared" si="8"/>
        <v>0</v>
      </c>
      <c r="M19" s="38">
        <f t="shared" si="8"/>
        <v>0</v>
      </c>
      <c r="N19" s="134">
        <f t="shared" si="8"/>
        <v>0</v>
      </c>
      <c r="O19" s="134">
        <f t="shared" si="8"/>
        <v>0</v>
      </c>
      <c r="P19" s="162">
        <f t="shared" si="8"/>
        <v>0</v>
      </c>
      <c r="Q19" s="29">
        <f t="shared" si="8"/>
        <v>0</v>
      </c>
      <c r="R19" s="29">
        <f t="shared" si="8"/>
        <v>0</v>
      </c>
      <c r="S19" s="29">
        <f t="shared" si="8"/>
        <v>0</v>
      </c>
      <c r="T19" s="29">
        <f t="shared" si="8"/>
        <v>0</v>
      </c>
      <c r="U19" s="29">
        <f t="shared" ref="U19" si="9">SUM(U20:U23)</f>
        <v>0</v>
      </c>
    </row>
    <row r="20" spans="2:21" ht="23.25" thickBot="1" x14ac:dyDescent="0.3">
      <c r="B20" s="131"/>
      <c r="C20" s="19" t="s">
        <v>8</v>
      </c>
      <c r="D20" s="32">
        <f t="shared" si="2"/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0">
        <v>0</v>
      </c>
      <c r="M20" s="20">
        <v>0</v>
      </c>
      <c r="N20" s="114">
        <v>0</v>
      </c>
      <c r="O20" s="114"/>
      <c r="P20" s="163">
        <v>0</v>
      </c>
      <c r="Q20" s="30"/>
      <c r="R20" s="30"/>
      <c r="S20" s="30"/>
      <c r="T20" s="30"/>
      <c r="U20" s="30">
        <v>0</v>
      </c>
    </row>
    <row r="21" spans="2:21" ht="23.25" thickBot="1" x14ac:dyDescent="0.3">
      <c r="B21" s="131"/>
      <c r="C21" s="19" t="s">
        <v>9</v>
      </c>
      <c r="D21" s="32">
        <f t="shared" si="2"/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0">
        <v>0</v>
      </c>
      <c r="M21" s="20">
        <v>0</v>
      </c>
      <c r="N21" s="114">
        <v>0</v>
      </c>
      <c r="O21" s="114"/>
      <c r="P21" s="163">
        <v>0</v>
      </c>
      <c r="Q21" s="30"/>
      <c r="R21" s="30"/>
      <c r="S21" s="30"/>
      <c r="T21" s="30"/>
      <c r="U21" s="30">
        <v>0</v>
      </c>
    </row>
    <row r="22" spans="2:21" ht="38.25" customHeight="1" thickBot="1" x14ac:dyDescent="0.3">
      <c r="B22" s="131"/>
      <c r="C22" s="19" t="s">
        <v>10</v>
      </c>
      <c r="D22" s="32">
        <f t="shared" si="2"/>
        <v>341</v>
      </c>
      <c r="E22" s="21">
        <v>0</v>
      </c>
      <c r="F22" s="21">
        <v>0</v>
      </c>
      <c r="G22" s="21">
        <v>0</v>
      </c>
      <c r="H22" s="21">
        <v>141</v>
      </c>
      <c r="I22" s="21">
        <v>200</v>
      </c>
      <c r="J22" s="21">
        <v>0</v>
      </c>
      <c r="K22" s="21">
        <v>0</v>
      </c>
      <c r="L22" s="20">
        <v>0</v>
      </c>
      <c r="M22" s="20">
        <v>0</v>
      </c>
      <c r="N22" s="114">
        <v>0</v>
      </c>
      <c r="O22" s="114"/>
      <c r="P22" s="163">
        <v>0</v>
      </c>
      <c r="Q22" s="30"/>
      <c r="R22" s="30"/>
      <c r="S22" s="30"/>
      <c r="T22" s="30"/>
      <c r="U22" s="30">
        <v>0</v>
      </c>
    </row>
    <row r="23" spans="2:21" ht="50.25" customHeight="1" thickBot="1" x14ac:dyDescent="0.3">
      <c r="B23" s="132"/>
      <c r="C23" s="19" t="s">
        <v>11</v>
      </c>
      <c r="D23" s="48">
        <f t="shared" si="2"/>
        <v>0</v>
      </c>
      <c r="E23" s="64">
        <v>0</v>
      </c>
      <c r="F23" s="64">
        <v>0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63">
        <v>0</v>
      </c>
      <c r="M23" s="63">
        <v>0</v>
      </c>
      <c r="N23" s="135">
        <v>0</v>
      </c>
      <c r="O23" s="135"/>
      <c r="P23" s="161">
        <v>0</v>
      </c>
      <c r="Q23" s="44"/>
      <c r="R23" s="44"/>
      <c r="S23" s="44"/>
      <c r="T23" s="44"/>
      <c r="U23" s="44">
        <v>0</v>
      </c>
    </row>
    <row r="24" spans="2:21" ht="21.75" customHeight="1" thickBot="1" x14ac:dyDescent="0.3">
      <c r="B24" s="130" t="s">
        <v>55</v>
      </c>
      <c r="C24" s="19" t="s">
        <v>14</v>
      </c>
      <c r="D24" s="45">
        <f t="shared" si="2"/>
        <v>115215.73955</v>
      </c>
      <c r="E24" s="46">
        <f>SUM(E25:E28)</f>
        <v>0</v>
      </c>
      <c r="F24" s="46">
        <f t="shared" ref="F24:U24" si="10">SUM(F25:F28)</f>
        <v>0</v>
      </c>
      <c r="G24" s="46">
        <f t="shared" si="10"/>
        <v>0</v>
      </c>
      <c r="H24" s="46">
        <f t="shared" si="10"/>
        <v>6000</v>
      </c>
      <c r="I24" s="46">
        <f>SUM(I25:I28)</f>
        <v>8477.5545099999999</v>
      </c>
      <c r="J24" s="46">
        <f t="shared" si="10"/>
        <v>6486.2326999999996</v>
      </c>
      <c r="K24" s="95">
        <f t="shared" si="10"/>
        <v>15910.749400000001</v>
      </c>
      <c r="L24" s="38">
        <f>SUM(L25:L28)</f>
        <v>9083.3407000000007</v>
      </c>
      <c r="M24" s="38">
        <f t="shared" si="10"/>
        <v>19047.108800000002</v>
      </c>
      <c r="N24" s="134">
        <f>SUM(N25:N28)</f>
        <v>3319.26746</v>
      </c>
      <c r="O24" s="134">
        <f t="shared" si="10"/>
        <v>0</v>
      </c>
      <c r="P24" s="155">
        <f>SUM(P25:P28)</f>
        <v>46891.485979999998</v>
      </c>
      <c r="Q24" s="76">
        <f t="shared" si="10"/>
        <v>0</v>
      </c>
      <c r="R24" s="76">
        <f t="shared" si="10"/>
        <v>0</v>
      </c>
      <c r="S24" s="76">
        <f t="shared" si="10"/>
        <v>0</v>
      </c>
      <c r="T24" s="76">
        <f t="shared" si="10"/>
        <v>0</v>
      </c>
      <c r="U24" s="89">
        <f t="shared" si="10"/>
        <v>0</v>
      </c>
    </row>
    <row r="25" spans="2:21" ht="23.25" thickBot="1" x14ac:dyDescent="0.3">
      <c r="B25" s="131"/>
      <c r="C25" s="19" t="s">
        <v>8</v>
      </c>
      <c r="D25" s="32">
        <f t="shared" si="2"/>
        <v>0</v>
      </c>
      <c r="E25" s="21">
        <f>SUM(E35+E40+E45+E50+E55)</f>
        <v>0</v>
      </c>
      <c r="F25" s="21">
        <f t="shared" ref="F25:O25" si="11">SUM(F35+F40+F45+F50+F55)</f>
        <v>0</v>
      </c>
      <c r="G25" s="21">
        <f t="shared" si="11"/>
        <v>0</v>
      </c>
      <c r="H25" s="21">
        <f t="shared" si="11"/>
        <v>0</v>
      </c>
      <c r="I25" s="21">
        <f t="shared" si="11"/>
        <v>0</v>
      </c>
      <c r="J25" s="21">
        <f t="shared" si="11"/>
        <v>0</v>
      </c>
      <c r="K25" s="21">
        <f t="shared" si="11"/>
        <v>0</v>
      </c>
      <c r="L25" s="20">
        <f t="shared" si="11"/>
        <v>0</v>
      </c>
      <c r="M25" s="20">
        <f t="shared" si="11"/>
        <v>0</v>
      </c>
      <c r="N25" s="114">
        <f t="shared" si="11"/>
        <v>0</v>
      </c>
      <c r="O25" s="114">
        <f t="shared" si="11"/>
        <v>0</v>
      </c>
      <c r="P25" s="156">
        <v>0</v>
      </c>
      <c r="Q25" s="69"/>
      <c r="R25" s="69"/>
      <c r="S25" s="69"/>
      <c r="T25" s="69"/>
      <c r="U25" s="90">
        <v>0</v>
      </c>
    </row>
    <row r="26" spans="2:21" ht="23.25" thickBot="1" x14ac:dyDescent="0.3">
      <c r="B26" s="131"/>
      <c r="C26" s="19" t="s">
        <v>9</v>
      </c>
      <c r="D26" s="32">
        <f t="shared" si="2"/>
        <v>34124.504000000001</v>
      </c>
      <c r="E26" s="21">
        <f>SUM(E36+E41+E46+E51+E56)</f>
        <v>0</v>
      </c>
      <c r="F26" s="21">
        <f t="shared" ref="F26:O26" si="12">SUM(F36+F41+F46+F51+F56)</f>
        <v>0</v>
      </c>
      <c r="G26" s="21">
        <f t="shared" si="12"/>
        <v>0</v>
      </c>
      <c r="H26" s="21">
        <f t="shared" si="12"/>
        <v>0</v>
      </c>
      <c r="I26" s="21">
        <f t="shared" si="12"/>
        <v>0</v>
      </c>
      <c r="J26" s="21">
        <f t="shared" si="12"/>
        <v>0</v>
      </c>
      <c r="K26" s="21">
        <f t="shared" si="12"/>
        <v>0</v>
      </c>
      <c r="L26" s="20">
        <f t="shared" si="12"/>
        <v>0</v>
      </c>
      <c r="M26" s="20">
        <f t="shared" si="12"/>
        <v>0</v>
      </c>
      <c r="N26" s="114">
        <f t="shared" si="12"/>
        <v>0</v>
      </c>
      <c r="O26" s="114">
        <f t="shared" si="12"/>
        <v>0</v>
      </c>
      <c r="P26" s="156">
        <v>34124.504000000001</v>
      </c>
      <c r="Q26" s="69"/>
      <c r="R26" s="69"/>
      <c r="S26" s="69"/>
      <c r="T26" s="69"/>
      <c r="U26" s="90">
        <v>0</v>
      </c>
    </row>
    <row r="27" spans="2:21" ht="34.5" thickBot="1" x14ac:dyDescent="0.3">
      <c r="B27" s="131"/>
      <c r="C27" s="19" t="s">
        <v>10</v>
      </c>
      <c r="D27" s="32">
        <f t="shared" si="2"/>
        <v>77591.235549999998</v>
      </c>
      <c r="E27" s="21">
        <f>SUM(E37+E42+E47+E52+E57)</f>
        <v>0</v>
      </c>
      <c r="F27" s="21">
        <f t="shared" ref="F27:L27" si="13">SUM(F37+F42+F47+F52+F57)</f>
        <v>0</v>
      </c>
      <c r="G27" s="21">
        <f t="shared" si="13"/>
        <v>0</v>
      </c>
      <c r="H27" s="21">
        <f t="shared" si="13"/>
        <v>3000</v>
      </c>
      <c r="I27" s="21">
        <f>SUM(I37+I42+I47+I52+I57)</f>
        <v>8477.5545099999999</v>
      </c>
      <c r="J27" s="21">
        <f t="shared" si="13"/>
        <v>5986.2326999999996</v>
      </c>
      <c r="K27" s="21">
        <f t="shared" si="13"/>
        <v>15910.749400000001</v>
      </c>
      <c r="L27" s="20">
        <f t="shared" si="13"/>
        <v>9083.3407000000007</v>
      </c>
      <c r="M27" s="20">
        <f>SUM(M37+M42+M47+M52+M57+M67+M77+M82+M87+M72)</f>
        <v>19047.108800000002</v>
      </c>
      <c r="N27" s="114">
        <f>SUM(N37+N42+N47+N52+N57+N67+N77+N82+N87+N72)</f>
        <v>3319.26746</v>
      </c>
      <c r="O27" s="114">
        <f>SUM(O37+O42+O47+O52+O57+O67+O77+O82+O87+O72)</f>
        <v>0</v>
      </c>
      <c r="P27" s="164">
        <v>12766.98198</v>
      </c>
      <c r="Q27" s="69">
        <f>SUM(Q37+Q42+Q47+Q52+Q57)</f>
        <v>0</v>
      </c>
      <c r="R27" s="69"/>
      <c r="S27" s="69"/>
      <c r="T27" s="69"/>
      <c r="U27" s="90">
        <v>0</v>
      </c>
    </row>
    <row r="28" spans="2:21" ht="60.75" customHeight="1" thickBot="1" x14ac:dyDescent="0.3">
      <c r="B28" s="132"/>
      <c r="C28" s="19" t="s">
        <v>11</v>
      </c>
      <c r="D28" s="34">
        <f t="shared" si="2"/>
        <v>3500</v>
      </c>
      <c r="E28" s="35">
        <f>SUM(E33+E38+E48+E53+E58)</f>
        <v>0</v>
      </c>
      <c r="F28" s="35">
        <f t="shared" ref="F28:O28" si="14">SUM(F33+F38+F48+F53+F58)</f>
        <v>0</v>
      </c>
      <c r="G28" s="35">
        <f t="shared" si="14"/>
        <v>0</v>
      </c>
      <c r="H28" s="35">
        <f>SUM(H43+H38+H48+H53+H58)</f>
        <v>3000</v>
      </c>
      <c r="I28" s="35">
        <f t="shared" si="14"/>
        <v>0</v>
      </c>
      <c r="J28" s="35">
        <f t="shared" si="14"/>
        <v>500</v>
      </c>
      <c r="K28" s="35">
        <f t="shared" si="14"/>
        <v>0</v>
      </c>
      <c r="L28" s="43">
        <f t="shared" si="14"/>
        <v>0</v>
      </c>
      <c r="M28" s="43">
        <f t="shared" si="14"/>
        <v>0</v>
      </c>
      <c r="N28" s="137">
        <f t="shared" si="14"/>
        <v>0</v>
      </c>
      <c r="O28" s="137">
        <f t="shared" si="14"/>
        <v>0</v>
      </c>
      <c r="P28" s="158">
        <v>0</v>
      </c>
      <c r="Q28" s="86"/>
      <c r="R28" s="86"/>
      <c r="S28" s="86"/>
      <c r="T28" s="86"/>
      <c r="U28" s="91">
        <v>0</v>
      </c>
    </row>
    <row r="29" spans="2:21" ht="15.75" thickBot="1" x14ac:dyDescent="0.3">
      <c r="B29" s="133" t="s">
        <v>40</v>
      </c>
      <c r="C29" s="19" t="s">
        <v>14</v>
      </c>
      <c r="D29" s="88">
        <f t="shared" si="2"/>
        <v>0</v>
      </c>
      <c r="E29" s="85">
        <v>0</v>
      </c>
      <c r="F29" s="85">
        <v>0</v>
      </c>
      <c r="G29" s="85">
        <v>0</v>
      </c>
      <c r="H29" s="85">
        <v>0</v>
      </c>
      <c r="I29" s="85">
        <v>0</v>
      </c>
      <c r="J29" s="85">
        <v>0</v>
      </c>
      <c r="K29" s="85">
        <v>0</v>
      </c>
      <c r="L29" s="85">
        <v>0</v>
      </c>
      <c r="M29" s="85">
        <v>0</v>
      </c>
      <c r="N29" s="136">
        <v>0</v>
      </c>
      <c r="O29" s="136"/>
      <c r="P29" s="165">
        <f>SUM(P30:P33)</f>
        <v>0</v>
      </c>
      <c r="Q29" s="62">
        <f t="shared" ref="Q29:T29" si="15">SUM(Q30:Q33)</f>
        <v>0</v>
      </c>
      <c r="R29" s="62">
        <f t="shared" si="15"/>
        <v>0</v>
      </c>
      <c r="S29" s="62">
        <f t="shared" si="15"/>
        <v>0</v>
      </c>
      <c r="T29" s="62">
        <f t="shared" si="15"/>
        <v>0</v>
      </c>
      <c r="U29" s="62">
        <v>0</v>
      </c>
    </row>
    <row r="30" spans="2:21" ht="23.25" thickBot="1" x14ac:dyDescent="0.3">
      <c r="B30" s="101"/>
      <c r="C30" s="19" t="s">
        <v>8</v>
      </c>
      <c r="D30" s="32">
        <f t="shared" si="2"/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110">
        <v>0</v>
      </c>
      <c r="O30" s="110"/>
      <c r="P30" s="100">
        <v>0</v>
      </c>
      <c r="Q30" s="33"/>
      <c r="R30" s="33"/>
      <c r="S30" s="33"/>
      <c r="T30" s="33"/>
      <c r="U30" s="33">
        <v>0</v>
      </c>
    </row>
    <row r="31" spans="2:21" ht="23.25" thickBot="1" x14ac:dyDescent="0.3">
      <c r="B31" s="101"/>
      <c r="C31" s="19" t="s">
        <v>9</v>
      </c>
      <c r="D31" s="32">
        <f t="shared" si="2"/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110">
        <v>0</v>
      </c>
      <c r="O31" s="110"/>
      <c r="P31" s="100">
        <v>0</v>
      </c>
      <c r="Q31" s="33"/>
      <c r="R31" s="33"/>
      <c r="S31" s="33"/>
      <c r="T31" s="33"/>
      <c r="U31" s="33">
        <v>0</v>
      </c>
    </row>
    <row r="32" spans="2:21" ht="34.5" thickBot="1" x14ac:dyDescent="0.3">
      <c r="B32" s="101"/>
      <c r="C32" s="19" t="s">
        <v>10</v>
      </c>
      <c r="D32" s="32">
        <f t="shared" si="2"/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110">
        <v>0</v>
      </c>
      <c r="O32" s="110"/>
      <c r="P32" s="100">
        <v>0</v>
      </c>
      <c r="Q32" s="100">
        <v>0</v>
      </c>
      <c r="R32" s="100">
        <v>0</v>
      </c>
      <c r="S32" s="33"/>
      <c r="T32" s="33"/>
      <c r="U32" s="33">
        <v>0</v>
      </c>
    </row>
    <row r="33" spans="2:21" ht="55.5" customHeight="1" thickBot="1" x14ac:dyDescent="0.3">
      <c r="B33" s="102"/>
      <c r="C33" s="19" t="s">
        <v>11</v>
      </c>
      <c r="D33" s="48">
        <f t="shared" si="2"/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64">
        <v>0</v>
      </c>
      <c r="L33" s="64">
        <v>0</v>
      </c>
      <c r="M33" s="64">
        <v>0</v>
      </c>
      <c r="N33" s="129">
        <v>0</v>
      </c>
      <c r="O33" s="129"/>
      <c r="P33" s="166">
        <v>0</v>
      </c>
      <c r="Q33" s="61"/>
      <c r="R33" s="61"/>
      <c r="S33" s="61"/>
      <c r="T33" s="61"/>
      <c r="U33" s="61">
        <v>0</v>
      </c>
    </row>
    <row r="34" spans="2:21" ht="23.25" customHeight="1" thickBot="1" x14ac:dyDescent="0.3">
      <c r="B34" s="133" t="s">
        <v>56</v>
      </c>
      <c r="C34" s="19" t="s">
        <v>14</v>
      </c>
      <c r="D34" s="45">
        <f t="shared" si="2"/>
        <v>10464.8567</v>
      </c>
      <c r="E34" s="46">
        <f>SUM(E35:E38)</f>
        <v>0</v>
      </c>
      <c r="F34" s="46">
        <f t="shared" ref="F34:O34" si="16">SUM(F35:F38)</f>
        <v>0</v>
      </c>
      <c r="G34" s="46">
        <f t="shared" si="16"/>
        <v>0</v>
      </c>
      <c r="H34" s="46">
        <f t="shared" si="16"/>
        <v>3000</v>
      </c>
      <c r="I34" s="46">
        <f t="shared" si="16"/>
        <v>2566.6239999999998</v>
      </c>
      <c r="J34" s="46">
        <f t="shared" si="16"/>
        <v>4898.2326999999996</v>
      </c>
      <c r="K34" s="46">
        <f t="shared" si="16"/>
        <v>0</v>
      </c>
      <c r="L34" s="38">
        <f t="shared" si="16"/>
        <v>0</v>
      </c>
      <c r="M34" s="38">
        <f t="shared" si="16"/>
        <v>0</v>
      </c>
      <c r="N34" s="134">
        <f t="shared" si="16"/>
        <v>0</v>
      </c>
      <c r="O34" s="134">
        <f t="shared" si="16"/>
        <v>0</v>
      </c>
      <c r="P34" s="162">
        <f>SUM(P35:P38)</f>
        <v>0</v>
      </c>
      <c r="Q34" s="29">
        <f t="shared" ref="Q34:T34" si="17">SUM(Q35:Q38)</f>
        <v>0</v>
      </c>
      <c r="R34" s="29">
        <f t="shared" si="17"/>
        <v>0</v>
      </c>
      <c r="S34" s="29">
        <f t="shared" si="17"/>
        <v>0</v>
      </c>
      <c r="T34" s="29">
        <f t="shared" si="17"/>
        <v>0</v>
      </c>
      <c r="U34" s="29">
        <f t="shared" ref="U34" si="18">SUM(U35:U38)</f>
        <v>0</v>
      </c>
    </row>
    <row r="35" spans="2:21" ht="23.25" thickBot="1" x14ac:dyDescent="0.3">
      <c r="B35" s="101"/>
      <c r="C35" s="19" t="s">
        <v>8</v>
      </c>
      <c r="D35" s="32">
        <f t="shared" si="2"/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0">
        <v>0</v>
      </c>
      <c r="M35" s="20">
        <v>0</v>
      </c>
      <c r="N35" s="114">
        <v>0</v>
      </c>
      <c r="O35" s="114"/>
      <c r="P35" s="163">
        <v>0</v>
      </c>
      <c r="Q35" s="30"/>
      <c r="R35" s="30"/>
      <c r="S35" s="30"/>
      <c r="T35" s="30"/>
      <c r="U35" s="30">
        <v>0</v>
      </c>
    </row>
    <row r="36" spans="2:21" ht="23.25" thickBot="1" x14ac:dyDescent="0.3">
      <c r="B36" s="101"/>
      <c r="C36" s="19" t="s">
        <v>9</v>
      </c>
      <c r="D36" s="32">
        <f t="shared" si="2"/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0">
        <v>0</v>
      </c>
      <c r="M36" s="20">
        <v>0</v>
      </c>
      <c r="N36" s="114">
        <v>0</v>
      </c>
      <c r="O36" s="114"/>
      <c r="P36" s="163">
        <v>0</v>
      </c>
      <c r="Q36" s="30"/>
      <c r="R36" s="30"/>
      <c r="S36" s="30"/>
      <c r="T36" s="30"/>
      <c r="U36" s="30">
        <v>0</v>
      </c>
    </row>
    <row r="37" spans="2:21" ht="34.5" thickBot="1" x14ac:dyDescent="0.3">
      <c r="B37" s="101"/>
      <c r="C37" s="19" t="s">
        <v>10</v>
      </c>
      <c r="D37" s="32">
        <f t="shared" si="2"/>
        <v>10464.8567</v>
      </c>
      <c r="E37" s="21">
        <v>0</v>
      </c>
      <c r="F37" s="21">
        <v>0</v>
      </c>
      <c r="G37" s="21">
        <v>0</v>
      </c>
      <c r="H37" s="21">
        <v>3000</v>
      </c>
      <c r="I37" s="21">
        <v>2566.6239999999998</v>
      </c>
      <c r="J37" s="21">
        <v>4898.2326999999996</v>
      </c>
      <c r="K37" s="21">
        <v>0</v>
      </c>
      <c r="L37" s="20">
        <v>0</v>
      </c>
      <c r="M37" s="20">
        <v>0</v>
      </c>
      <c r="N37" s="114">
        <v>0</v>
      </c>
      <c r="O37" s="114"/>
      <c r="P37" s="163">
        <v>0</v>
      </c>
      <c r="Q37" s="30"/>
      <c r="R37" s="30"/>
      <c r="S37" s="30"/>
      <c r="T37" s="30"/>
      <c r="U37" s="30">
        <v>0</v>
      </c>
    </row>
    <row r="38" spans="2:21" ht="57" customHeight="1" thickBot="1" x14ac:dyDescent="0.3">
      <c r="B38" s="102"/>
      <c r="C38" s="19" t="s">
        <v>11</v>
      </c>
      <c r="D38" s="48">
        <f t="shared" si="2"/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3">
        <v>0</v>
      </c>
      <c r="M38" s="63">
        <v>0</v>
      </c>
      <c r="N38" s="135">
        <v>0</v>
      </c>
      <c r="O38" s="135"/>
      <c r="P38" s="161">
        <v>0</v>
      </c>
      <c r="Q38" s="44"/>
      <c r="R38" s="44"/>
      <c r="S38" s="44"/>
      <c r="T38" s="44"/>
      <c r="U38" s="44">
        <v>0</v>
      </c>
    </row>
    <row r="39" spans="2:21" ht="15.75" thickBot="1" x14ac:dyDescent="0.3">
      <c r="B39" s="12" t="s">
        <v>41</v>
      </c>
      <c r="C39" s="19" t="s">
        <v>14</v>
      </c>
      <c r="D39" s="45">
        <f t="shared" si="2"/>
        <v>5610.9305100000001</v>
      </c>
      <c r="E39" s="46">
        <f>SUM(E40:E43)</f>
        <v>0</v>
      </c>
      <c r="F39" s="46">
        <f t="shared" ref="F39:T39" si="19">SUM(F40:F43)</f>
        <v>0</v>
      </c>
      <c r="G39" s="46">
        <f t="shared" si="19"/>
        <v>0</v>
      </c>
      <c r="H39" s="46">
        <f t="shared" si="19"/>
        <v>3000</v>
      </c>
      <c r="I39" s="46">
        <f t="shared" si="19"/>
        <v>2010.9305099999999</v>
      </c>
      <c r="J39" s="46">
        <f t="shared" si="19"/>
        <v>0</v>
      </c>
      <c r="K39" s="46">
        <f t="shared" si="19"/>
        <v>0</v>
      </c>
      <c r="L39" s="38">
        <f t="shared" si="19"/>
        <v>0</v>
      </c>
      <c r="M39" s="38">
        <f t="shared" si="19"/>
        <v>0</v>
      </c>
      <c r="N39" s="139">
        <f t="shared" si="19"/>
        <v>600</v>
      </c>
      <c r="O39" s="139">
        <f t="shared" si="19"/>
        <v>0</v>
      </c>
      <c r="P39" s="162">
        <f t="shared" si="19"/>
        <v>0</v>
      </c>
      <c r="Q39" s="29">
        <f t="shared" si="19"/>
        <v>0</v>
      </c>
      <c r="R39" s="29">
        <f t="shared" si="19"/>
        <v>0</v>
      </c>
      <c r="S39" s="29">
        <f t="shared" si="19"/>
        <v>0</v>
      </c>
      <c r="T39" s="29">
        <f t="shared" si="19"/>
        <v>0</v>
      </c>
      <c r="U39" s="29">
        <f t="shared" ref="U39" si="20">SUM(U40:U43)</f>
        <v>0</v>
      </c>
    </row>
    <row r="40" spans="2:21" ht="31.5" customHeight="1" thickBot="1" x14ac:dyDescent="0.3">
      <c r="B40" s="101" t="s">
        <v>42</v>
      </c>
      <c r="C40" s="19" t="s">
        <v>8</v>
      </c>
      <c r="D40" s="32">
        <f t="shared" si="2"/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0">
        <v>0</v>
      </c>
      <c r="M40" s="20">
        <v>0</v>
      </c>
      <c r="N40" s="140">
        <v>0</v>
      </c>
      <c r="O40" s="140"/>
      <c r="P40" s="163">
        <v>0</v>
      </c>
      <c r="Q40" s="30"/>
      <c r="R40" s="30"/>
      <c r="S40" s="30"/>
      <c r="T40" s="30"/>
      <c r="U40" s="30">
        <v>0</v>
      </c>
    </row>
    <row r="41" spans="2:21" ht="23.25" thickBot="1" x14ac:dyDescent="0.3">
      <c r="B41" s="101"/>
      <c r="C41" s="19" t="s">
        <v>9</v>
      </c>
      <c r="D41" s="32">
        <f t="shared" si="2"/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0">
        <v>0</v>
      </c>
      <c r="M41" s="20">
        <v>0</v>
      </c>
      <c r="N41" s="140">
        <v>0</v>
      </c>
      <c r="O41" s="140"/>
      <c r="P41" s="163">
        <v>0</v>
      </c>
      <c r="Q41" s="30"/>
      <c r="R41" s="30"/>
      <c r="S41" s="30"/>
      <c r="T41" s="30"/>
      <c r="U41" s="30">
        <v>0</v>
      </c>
    </row>
    <row r="42" spans="2:21" ht="34.5" thickBot="1" x14ac:dyDescent="0.3">
      <c r="B42" s="101"/>
      <c r="C42" s="19" t="s">
        <v>10</v>
      </c>
      <c r="D42" s="32">
        <f t="shared" si="2"/>
        <v>2610.9305100000001</v>
      </c>
      <c r="E42" s="21">
        <v>0</v>
      </c>
      <c r="F42" s="21">
        <v>0</v>
      </c>
      <c r="G42" s="21">
        <v>0</v>
      </c>
      <c r="H42" s="21">
        <v>0</v>
      </c>
      <c r="I42" s="21">
        <v>2010.9305099999999</v>
      </c>
      <c r="J42" s="21">
        <v>0</v>
      </c>
      <c r="K42" s="21">
        <v>0</v>
      </c>
      <c r="L42" s="21">
        <v>0</v>
      </c>
      <c r="M42" s="21">
        <v>0</v>
      </c>
      <c r="N42" s="141">
        <v>600</v>
      </c>
      <c r="O42" s="141"/>
      <c r="P42" s="100">
        <v>0</v>
      </c>
      <c r="Q42" s="33"/>
      <c r="R42" s="33"/>
      <c r="S42" s="33"/>
      <c r="T42" s="33"/>
      <c r="U42" s="33">
        <v>0</v>
      </c>
    </row>
    <row r="43" spans="2:21" ht="57.75" customHeight="1" thickBot="1" x14ac:dyDescent="0.3">
      <c r="B43" s="102"/>
      <c r="C43" s="19" t="s">
        <v>11</v>
      </c>
      <c r="D43" s="48">
        <f t="shared" si="2"/>
        <v>3000</v>
      </c>
      <c r="E43" s="64">
        <v>0</v>
      </c>
      <c r="F43" s="64">
        <v>0</v>
      </c>
      <c r="G43" s="64">
        <v>0</v>
      </c>
      <c r="H43" s="64">
        <v>3000</v>
      </c>
      <c r="I43" s="64">
        <v>0</v>
      </c>
      <c r="J43" s="64">
        <v>0</v>
      </c>
      <c r="K43" s="64">
        <v>0</v>
      </c>
      <c r="L43" s="64">
        <v>0</v>
      </c>
      <c r="M43" s="64">
        <v>0</v>
      </c>
      <c r="N43" s="129">
        <v>0</v>
      </c>
      <c r="O43" s="129"/>
      <c r="P43" s="166">
        <v>0</v>
      </c>
      <c r="Q43" s="61"/>
      <c r="R43" s="61"/>
      <c r="S43" s="61"/>
      <c r="T43" s="61"/>
      <c r="U43" s="61">
        <v>0</v>
      </c>
    </row>
    <row r="44" spans="2:21" ht="15.75" thickBot="1" x14ac:dyDescent="0.3">
      <c r="B44" s="12" t="s">
        <v>43</v>
      </c>
      <c r="C44" s="19" t="s">
        <v>14</v>
      </c>
      <c r="D44" s="45">
        <f t="shared" si="2"/>
        <v>32912.476139999999</v>
      </c>
      <c r="E44" s="46">
        <f>SUM(E45:E48)</f>
        <v>0</v>
      </c>
      <c r="F44" s="46">
        <f t="shared" ref="F44:T44" si="21">SUM(F45:F48)</f>
        <v>0</v>
      </c>
      <c r="G44" s="46">
        <f t="shared" si="21"/>
        <v>0</v>
      </c>
      <c r="H44" s="46">
        <f t="shared" si="21"/>
        <v>0</v>
      </c>
      <c r="I44" s="46">
        <f t="shared" si="21"/>
        <v>2100</v>
      </c>
      <c r="J44" s="46">
        <f t="shared" si="21"/>
        <v>1056</v>
      </c>
      <c r="K44" s="46">
        <f t="shared" si="21"/>
        <v>14710.7624</v>
      </c>
      <c r="L44" s="46">
        <f t="shared" si="21"/>
        <v>6745.7137400000001</v>
      </c>
      <c r="M44" s="46">
        <f t="shared" si="21"/>
        <v>8300</v>
      </c>
      <c r="N44" s="109">
        <f t="shared" si="21"/>
        <v>0</v>
      </c>
      <c r="O44" s="109">
        <f t="shared" si="21"/>
        <v>0</v>
      </c>
      <c r="P44" s="167">
        <f t="shared" si="21"/>
        <v>0</v>
      </c>
      <c r="Q44" s="92">
        <f t="shared" si="21"/>
        <v>0</v>
      </c>
      <c r="R44" s="92">
        <f t="shared" si="21"/>
        <v>0</v>
      </c>
      <c r="S44" s="92">
        <f t="shared" si="21"/>
        <v>0</v>
      </c>
      <c r="T44" s="92">
        <f t="shared" si="21"/>
        <v>0</v>
      </c>
      <c r="U44" s="89">
        <v>0</v>
      </c>
    </row>
    <row r="45" spans="2:21" ht="33.75" customHeight="1" thickBot="1" x14ac:dyDescent="0.3">
      <c r="B45" s="101" t="s">
        <v>44</v>
      </c>
      <c r="C45" s="19" t="s">
        <v>8</v>
      </c>
      <c r="D45" s="32">
        <f t="shared" si="2"/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110">
        <v>0</v>
      </c>
      <c r="O45" s="110"/>
      <c r="P45" s="168">
        <v>0</v>
      </c>
      <c r="Q45" s="70"/>
      <c r="R45" s="70"/>
      <c r="S45" s="70"/>
      <c r="T45" s="70"/>
      <c r="U45" s="90">
        <v>0</v>
      </c>
    </row>
    <row r="46" spans="2:21" ht="23.25" thickBot="1" x14ac:dyDescent="0.3">
      <c r="B46" s="101"/>
      <c r="C46" s="19" t="s">
        <v>9</v>
      </c>
      <c r="D46" s="32">
        <f t="shared" si="2"/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110">
        <v>0</v>
      </c>
      <c r="O46" s="110"/>
      <c r="P46" s="168">
        <v>0</v>
      </c>
      <c r="Q46" s="70"/>
      <c r="R46" s="70"/>
      <c r="S46" s="70"/>
      <c r="T46" s="70"/>
      <c r="U46" s="90">
        <v>0</v>
      </c>
    </row>
    <row r="47" spans="2:21" ht="34.5" thickBot="1" x14ac:dyDescent="0.3">
      <c r="B47" s="101"/>
      <c r="C47" s="19" t="s">
        <v>10</v>
      </c>
      <c r="D47" s="32">
        <f t="shared" si="2"/>
        <v>32912.476139999999</v>
      </c>
      <c r="E47" s="21">
        <v>0</v>
      </c>
      <c r="F47" s="21">
        <v>0</v>
      </c>
      <c r="G47" s="21">
        <v>0</v>
      </c>
      <c r="H47" s="21">
        <v>0</v>
      </c>
      <c r="I47" s="21">
        <v>2100</v>
      </c>
      <c r="J47" s="21">
        <v>1056</v>
      </c>
      <c r="K47" s="21">
        <v>14710.7624</v>
      </c>
      <c r="L47" s="21">
        <v>6745.7137400000001</v>
      </c>
      <c r="M47" s="21">
        <v>8300</v>
      </c>
      <c r="N47" s="110">
        <v>0</v>
      </c>
      <c r="O47" s="110"/>
      <c r="P47" s="168">
        <v>0</v>
      </c>
      <c r="Q47" s="70"/>
      <c r="R47" s="70"/>
      <c r="S47" s="70"/>
      <c r="T47" s="70"/>
      <c r="U47" s="90">
        <v>0</v>
      </c>
    </row>
    <row r="48" spans="2:21" ht="50.25" customHeight="1" thickBot="1" x14ac:dyDescent="0.3">
      <c r="B48" s="102"/>
      <c r="C48" s="19" t="s">
        <v>11</v>
      </c>
      <c r="D48" s="34">
        <f t="shared" si="2"/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128">
        <v>0</v>
      </c>
      <c r="O48" s="128"/>
      <c r="P48" s="169">
        <v>0</v>
      </c>
      <c r="Q48" s="72"/>
      <c r="R48" s="72"/>
      <c r="S48" s="72"/>
      <c r="T48" s="72"/>
      <c r="U48" s="91">
        <v>0</v>
      </c>
    </row>
    <row r="49" spans="2:21" ht="15.75" thickBot="1" x14ac:dyDescent="0.3">
      <c r="B49" s="12" t="s">
        <v>45</v>
      </c>
      <c r="C49" s="19" t="s">
        <v>14</v>
      </c>
      <c r="D49" s="88">
        <f t="shared" si="2"/>
        <v>1400</v>
      </c>
      <c r="E49" s="85">
        <f>SUM(E50:E53)</f>
        <v>0</v>
      </c>
      <c r="F49" s="85">
        <f t="shared" ref="F49:T49" si="22">SUM(F50:F53)</f>
        <v>0</v>
      </c>
      <c r="G49" s="85">
        <f t="shared" si="22"/>
        <v>0</v>
      </c>
      <c r="H49" s="85">
        <f t="shared" si="22"/>
        <v>0</v>
      </c>
      <c r="I49" s="85">
        <f t="shared" si="22"/>
        <v>900</v>
      </c>
      <c r="J49" s="85">
        <f t="shared" si="22"/>
        <v>500</v>
      </c>
      <c r="K49" s="85">
        <f t="shared" si="22"/>
        <v>0</v>
      </c>
      <c r="L49" s="85">
        <f t="shared" si="22"/>
        <v>0</v>
      </c>
      <c r="M49" s="85">
        <f t="shared" si="22"/>
        <v>0</v>
      </c>
      <c r="N49" s="136">
        <f t="shared" si="22"/>
        <v>0</v>
      </c>
      <c r="O49" s="136">
        <f t="shared" si="22"/>
        <v>0</v>
      </c>
      <c r="P49" s="165">
        <f t="shared" si="22"/>
        <v>0</v>
      </c>
      <c r="Q49" s="62">
        <f t="shared" si="22"/>
        <v>0</v>
      </c>
      <c r="R49" s="62">
        <f t="shared" si="22"/>
        <v>0</v>
      </c>
      <c r="S49" s="62">
        <f t="shared" si="22"/>
        <v>0</v>
      </c>
      <c r="T49" s="62">
        <f t="shared" si="22"/>
        <v>0</v>
      </c>
      <c r="U49" s="62">
        <f t="shared" ref="U49" si="23">SUM(U50:U53)</f>
        <v>0</v>
      </c>
    </row>
    <row r="50" spans="2:21" ht="33" customHeight="1" thickBot="1" x14ac:dyDescent="0.3">
      <c r="B50" s="101" t="s">
        <v>46</v>
      </c>
      <c r="C50" s="19" t="s">
        <v>8</v>
      </c>
      <c r="D50" s="32">
        <f t="shared" si="2"/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110">
        <v>0</v>
      </c>
      <c r="O50" s="110"/>
      <c r="P50" s="100">
        <v>0</v>
      </c>
      <c r="Q50" s="33"/>
      <c r="R50" s="33"/>
      <c r="S50" s="33"/>
      <c r="T50" s="33"/>
      <c r="U50" s="33">
        <v>0</v>
      </c>
    </row>
    <row r="51" spans="2:21" ht="23.25" thickBot="1" x14ac:dyDescent="0.3">
      <c r="B51" s="101"/>
      <c r="C51" s="19" t="s">
        <v>9</v>
      </c>
      <c r="D51" s="32">
        <f t="shared" si="2"/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110">
        <v>0</v>
      </c>
      <c r="O51" s="110"/>
      <c r="P51" s="100">
        <v>0</v>
      </c>
      <c r="Q51" s="33"/>
      <c r="R51" s="33"/>
      <c r="S51" s="33"/>
      <c r="T51" s="33"/>
      <c r="U51" s="33">
        <v>0</v>
      </c>
    </row>
    <row r="52" spans="2:21" ht="34.5" thickBot="1" x14ac:dyDescent="0.3">
      <c r="B52" s="101"/>
      <c r="C52" s="19" t="s">
        <v>10</v>
      </c>
      <c r="D52" s="32">
        <f t="shared" si="2"/>
        <v>900</v>
      </c>
      <c r="E52" s="21">
        <v>0</v>
      </c>
      <c r="F52" s="21">
        <v>0</v>
      </c>
      <c r="G52" s="21">
        <v>0</v>
      </c>
      <c r="H52" s="21">
        <v>0</v>
      </c>
      <c r="I52" s="21">
        <v>900</v>
      </c>
      <c r="J52" s="21">
        <v>0</v>
      </c>
      <c r="K52" s="21">
        <v>0</v>
      </c>
      <c r="L52" s="21">
        <v>0</v>
      </c>
      <c r="M52" s="21">
        <v>0</v>
      </c>
      <c r="N52" s="110">
        <v>0</v>
      </c>
      <c r="O52" s="110"/>
      <c r="P52" s="100">
        <v>0</v>
      </c>
      <c r="Q52" s="33"/>
      <c r="R52" s="33"/>
      <c r="S52" s="33"/>
      <c r="T52" s="33"/>
      <c r="U52" s="33">
        <v>0</v>
      </c>
    </row>
    <row r="53" spans="2:21" ht="48.75" customHeight="1" thickBot="1" x14ac:dyDescent="0.3">
      <c r="B53" s="102"/>
      <c r="C53" s="19" t="s">
        <v>11</v>
      </c>
      <c r="D53" s="48">
        <f t="shared" si="2"/>
        <v>500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  <c r="J53" s="64">
        <v>500</v>
      </c>
      <c r="K53" s="64">
        <v>0</v>
      </c>
      <c r="L53" s="64">
        <v>0</v>
      </c>
      <c r="M53" s="64">
        <v>0</v>
      </c>
      <c r="N53" s="129">
        <v>0</v>
      </c>
      <c r="O53" s="129"/>
      <c r="P53" s="166">
        <v>0</v>
      </c>
      <c r="Q53" s="61"/>
      <c r="R53" s="61"/>
      <c r="S53" s="61"/>
      <c r="T53" s="61"/>
      <c r="U53" s="61">
        <v>0</v>
      </c>
    </row>
    <row r="54" spans="2:21" ht="15.75" thickBot="1" x14ac:dyDescent="0.3">
      <c r="B54" s="12" t="s">
        <v>47</v>
      </c>
      <c r="C54" s="19" t="s">
        <v>14</v>
      </c>
      <c r="D54" s="45">
        <f t="shared" si="2"/>
        <v>13786.02522</v>
      </c>
      <c r="E54" s="46">
        <f>SUM(E55:E58)</f>
        <v>0</v>
      </c>
      <c r="F54" s="46">
        <f t="shared" ref="F54:T54" si="24">SUM(F55:F58)</f>
        <v>0</v>
      </c>
      <c r="G54" s="46">
        <f t="shared" si="24"/>
        <v>0</v>
      </c>
      <c r="H54" s="46">
        <f t="shared" si="24"/>
        <v>0</v>
      </c>
      <c r="I54" s="46">
        <f t="shared" si="24"/>
        <v>900</v>
      </c>
      <c r="J54" s="46">
        <f t="shared" si="24"/>
        <v>32</v>
      </c>
      <c r="K54" s="46">
        <f t="shared" si="24"/>
        <v>1199.9870000000001</v>
      </c>
      <c r="L54" s="46">
        <f t="shared" si="24"/>
        <v>2337.6269600000001</v>
      </c>
      <c r="M54" s="46">
        <f t="shared" si="24"/>
        <v>0</v>
      </c>
      <c r="N54" s="109">
        <f t="shared" si="24"/>
        <v>1942.0070700000001</v>
      </c>
      <c r="O54" s="109">
        <f t="shared" si="24"/>
        <v>0</v>
      </c>
      <c r="P54" s="150">
        <v>7374.4041900000002</v>
      </c>
      <c r="Q54" s="47">
        <f t="shared" si="24"/>
        <v>0</v>
      </c>
      <c r="R54" s="47">
        <f t="shared" si="24"/>
        <v>0</v>
      </c>
      <c r="S54" s="47">
        <f t="shared" si="24"/>
        <v>0</v>
      </c>
      <c r="T54" s="47">
        <f t="shared" si="24"/>
        <v>0</v>
      </c>
      <c r="U54" s="47">
        <f t="shared" ref="U54" si="25">SUM(U55:U58)</f>
        <v>0</v>
      </c>
    </row>
    <row r="55" spans="2:21" ht="35.25" customHeight="1" thickBot="1" x14ac:dyDescent="0.3">
      <c r="B55" s="101" t="s">
        <v>48</v>
      </c>
      <c r="C55" s="19" t="s">
        <v>8</v>
      </c>
      <c r="D55" s="32">
        <f t="shared" si="2"/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110">
        <v>0</v>
      </c>
      <c r="O55" s="110"/>
      <c r="P55" s="100">
        <v>0</v>
      </c>
      <c r="Q55" s="33"/>
      <c r="R55" s="33"/>
      <c r="S55" s="33"/>
      <c r="T55" s="33"/>
      <c r="U55" s="33">
        <v>0</v>
      </c>
    </row>
    <row r="56" spans="2:21" ht="23.25" thickBot="1" x14ac:dyDescent="0.3">
      <c r="B56" s="101"/>
      <c r="C56" s="19" t="s">
        <v>9</v>
      </c>
      <c r="D56" s="32">
        <f t="shared" si="2"/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110">
        <v>0</v>
      </c>
      <c r="O56" s="110"/>
      <c r="P56" s="100">
        <v>0</v>
      </c>
      <c r="Q56" s="33"/>
      <c r="R56" s="33"/>
      <c r="S56" s="33"/>
      <c r="T56" s="33"/>
      <c r="U56" s="33">
        <v>0</v>
      </c>
    </row>
    <row r="57" spans="2:21" ht="34.5" thickBot="1" x14ac:dyDescent="0.3">
      <c r="B57" s="101"/>
      <c r="C57" s="19" t="s">
        <v>10</v>
      </c>
      <c r="D57" s="32">
        <f t="shared" si="2"/>
        <v>6411.6210300000002</v>
      </c>
      <c r="E57" s="21">
        <v>0</v>
      </c>
      <c r="F57" s="21">
        <v>0</v>
      </c>
      <c r="G57" s="21">
        <v>0</v>
      </c>
      <c r="H57" s="21">
        <v>0</v>
      </c>
      <c r="I57" s="21">
        <v>900</v>
      </c>
      <c r="J57" s="21">
        <v>32</v>
      </c>
      <c r="K57" s="21">
        <v>1199.9870000000001</v>
      </c>
      <c r="L57" s="21">
        <v>2337.6269600000001</v>
      </c>
      <c r="M57" s="21">
        <v>0</v>
      </c>
      <c r="N57" s="110">
        <v>1942.0070700000001</v>
      </c>
      <c r="O57" s="110"/>
      <c r="P57" s="100" t="s">
        <v>121</v>
      </c>
      <c r="Q57" s="33"/>
      <c r="R57" s="33"/>
      <c r="S57" s="33"/>
      <c r="T57" s="33"/>
      <c r="U57" s="33">
        <v>0</v>
      </c>
    </row>
    <row r="58" spans="2:21" ht="55.5" customHeight="1" thickBot="1" x14ac:dyDescent="0.3">
      <c r="B58" s="102"/>
      <c r="C58" s="19" t="s">
        <v>11</v>
      </c>
      <c r="D58" s="48">
        <f t="shared" si="2"/>
        <v>0</v>
      </c>
      <c r="E58" s="64">
        <v>0</v>
      </c>
      <c r="F58" s="64">
        <v>0</v>
      </c>
      <c r="G58" s="64">
        <v>0</v>
      </c>
      <c r="H58" s="64">
        <v>0</v>
      </c>
      <c r="I58" s="64">
        <v>0</v>
      </c>
      <c r="J58" s="64">
        <v>0</v>
      </c>
      <c r="K58" s="64">
        <v>0</v>
      </c>
      <c r="L58" s="64">
        <v>0</v>
      </c>
      <c r="M58" s="64">
        <v>0</v>
      </c>
      <c r="N58" s="129">
        <v>0</v>
      </c>
      <c r="O58" s="129"/>
      <c r="P58" s="166">
        <v>0</v>
      </c>
      <c r="Q58" s="61"/>
      <c r="R58" s="61"/>
      <c r="S58" s="61"/>
      <c r="T58" s="61"/>
      <c r="U58" s="61">
        <v>0</v>
      </c>
    </row>
    <row r="59" spans="2:21" ht="15.75" thickBot="1" x14ac:dyDescent="0.3">
      <c r="B59" s="12" t="s">
        <v>49</v>
      </c>
      <c r="C59" s="19" t="s">
        <v>14</v>
      </c>
      <c r="D59" s="45">
        <f t="shared" si="2"/>
        <v>0</v>
      </c>
      <c r="E59" s="46">
        <f t="shared" ref="E59:U59" si="26">SUM(E60:E63)</f>
        <v>0</v>
      </c>
      <c r="F59" s="46">
        <f t="shared" si="26"/>
        <v>0</v>
      </c>
      <c r="G59" s="46">
        <f t="shared" si="26"/>
        <v>0</v>
      </c>
      <c r="H59" s="46">
        <f t="shared" si="26"/>
        <v>0</v>
      </c>
      <c r="I59" s="46">
        <f t="shared" si="26"/>
        <v>0</v>
      </c>
      <c r="J59" s="46">
        <f t="shared" si="26"/>
        <v>0</v>
      </c>
      <c r="K59" s="46">
        <f t="shared" si="26"/>
        <v>0</v>
      </c>
      <c r="L59" s="46">
        <f t="shared" si="26"/>
        <v>0</v>
      </c>
      <c r="M59" s="46">
        <f t="shared" si="26"/>
        <v>0</v>
      </c>
      <c r="N59" s="109">
        <f t="shared" si="26"/>
        <v>0</v>
      </c>
      <c r="O59" s="109">
        <f t="shared" si="26"/>
        <v>0</v>
      </c>
      <c r="P59" s="150">
        <f t="shared" si="26"/>
        <v>0</v>
      </c>
      <c r="Q59" s="47">
        <f t="shared" si="26"/>
        <v>0</v>
      </c>
      <c r="R59" s="47">
        <f t="shared" si="26"/>
        <v>0</v>
      </c>
      <c r="S59" s="47">
        <f t="shared" si="26"/>
        <v>0</v>
      </c>
      <c r="T59" s="47">
        <f t="shared" si="26"/>
        <v>0</v>
      </c>
      <c r="U59" s="47">
        <f t="shared" si="26"/>
        <v>0</v>
      </c>
    </row>
    <row r="60" spans="2:21" ht="45" customHeight="1" thickBot="1" x14ac:dyDescent="0.3">
      <c r="B60" s="101" t="s">
        <v>50</v>
      </c>
      <c r="C60" s="19" t="s">
        <v>8</v>
      </c>
      <c r="D60" s="32">
        <f t="shared" si="2"/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110">
        <v>0</v>
      </c>
      <c r="O60" s="110"/>
      <c r="P60" s="100">
        <v>0</v>
      </c>
      <c r="Q60" s="33"/>
      <c r="R60" s="33"/>
      <c r="S60" s="33"/>
      <c r="T60" s="33"/>
      <c r="U60" s="33">
        <v>0</v>
      </c>
    </row>
    <row r="61" spans="2:21" ht="23.25" thickBot="1" x14ac:dyDescent="0.3">
      <c r="B61" s="101"/>
      <c r="C61" s="19" t="s">
        <v>9</v>
      </c>
      <c r="D61" s="32">
        <f t="shared" si="2"/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110">
        <v>0</v>
      </c>
      <c r="O61" s="110"/>
      <c r="P61" s="100">
        <v>0</v>
      </c>
      <c r="Q61" s="33"/>
      <c r="R61" s="33"/>
      <c r="S61" s="33"/>
      <c r="T61" s="33"/>
      <c r="U61" s="33">
        <v>0</v>
      </c>
    </row>
    <row r="62" spans="2:21" ht="34.5" thickBot="1" x14ac:dyDescent="0.3">
      <c r="B62" s="101"/>
      <c r="C62" s="19" t="s">
        <v>10</v>
      </c>
      <c r="D62" s="32">
        <f t="shared" si="2"/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110">
        <v>0</v>
      </c>
      <c r="O62" s="110"/>
      <c r="P62" s="100">
        <v>0</v>
      </c>
      <c r="Q62" s="33"/>
      <c r="R62" s="33"/>
      <c r="S62" s="33"/>
      <c r="T62" s="33"/>
      <c r="U62" s="33">
        <v>0</v>
      </c>
    </row>
    <row r="63" spans="2:21" ht="57.75" customHeight="1" thickBot="1" x14ac:dyDescent="0.3">
      <c r="B63" s="102"/>
      <c r="C63" s="19" t="s">
        <v>11</v>
      </c>
      <c r="D63" s="48">
        <f t="shared" si="2"/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4">
        <v>0</v>
      </c>
      <c r="M63" s="64">
        <v>0</v>
      </c>
      <c r="N63" s="129">
        <v>0</v>
      </c>
      <c r="O63" s="129"/>
      <c r="P63" s="166">
        <v>0</v>
      </c>
      <c r="Q63" s="61"/>
      <c r="R63" s="61"/>
      <c r="S63" s="61"/>
      <c r="T63" s="61"/>
      <c r="U63" s="61">
        <v>0</v>
      </c>
    </row>
    <row r="64" spans="2:21" ht="15.75" thickBot="1" x14ac:dyDescent="0.3">
      <c r="B64" s="12" t="s">
        <v>51</v>
      </c>
      <c r="C64" s="19" t="s">
        <v>14</v>
      </c>
      <c r="D64" s="45">
        <f t="shared" si="2"/>
        <v>25000.128189999996</v>
      </c>
      <c r="E64" s="46">
        <f>SUM(E65:E68)</f>
        <v>0</v>
      </c>
      <c r="F64" s="46">
        <f t="shared" ref="F64:O64" si="27">SUM(F65:F68)</f>
        <v>0</v>
      </c>
      <c r="G64" s="46">
        <f t="shared" si="27"/>
        <v>0</v>
      </c>
      <c r="H64" s="46">
        <f t="shared" si="27"/>
        <v>0</v>
      </c>
      <c r="I64" s="46">
        <f t="shared" si="27"/>
        <v>0</v>
      </c>
      <c r="J64" s="46">
        <f t="shared" si="27"/>
        <v>0</v>
      </c>
      <c r="K64" s="46">
        <f t="shared" si="27"/>
        <v>0</v>
      </c>
      <c r="L64" s="46">
        <f t="shared" si="27"/>
        <v>0</v>
      </c>
      <c r="M64" s="46">
        <f t="shared" si="27"/>
        <v>5247.1088</v>
      </c>
      <c r="N64" s="109">
        <f>SUM(N65:N68)</f>
        <v>19753.019389999998</v>
      </c>
      <c r="O64" s="109">
        <f t="shared" si="27"/>
        <v>0</v>
      </c>
      <c r="P64" s="150">
        <f t="shared" ref="P64:U64" si="28">SUM(P65:P68)</f>
        <v>0</v>
      </c>
      <c r="Q64" s="47">
        <f t="shared" si="28"/>
        <v>0</v>
      </c>
      <c r="R64" s="47">
        <f t="shared" si="28"/>
        <v>0</v>
      </c>
      <c r="S64" s="47">
        <f t="shared" si="28"/>
        <v>0</v>
      </c>
      <c r="T64" s="47">
        <f t="shared" si="28"/>
        <v>0</v>
      </c>
      <c r="U64" s="47">
        <f t="shared" si="28"/>
        <v>0</v>
      </c>
    </row>
    <row r="65" spans="2:21" ht="42.75" customHeight="1" thickBot="1" x14ac:dyDescent="0.3">
      <c r="B65" s="101" t="s">
        <v>89</v>
      </c>
      <c r="C65" s="19" t="s">
        <v>8</v>
      </c>
      <c r="D65" s="32">
        <f t="shared" si="2"/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110">
        <v>0</v>
      </c>
      <c r="O65" s="110"/>
      <c r="P65" s="100">
        <v>0</v>
      </c>
      <c r="Q65" s="33"/>
      <c r="R65" s="33"/>
      <c r="S65" s="33"/>
      <c r="T65" s="33"/>
      <c r="U65" s="33">
        <v>0</v>
      </c>
    </row>
    <row r="66" spans="2:21" ht="23.25" thickBot="1" x14ac:dyDescent="0.3">
      <c r="B66" s="101"/>
      <c r="C66" s="19" t="s">
        <v>9</v>
      </c>
      <c r="D66" s="32">
        <f t="shared" si="2"/>
        <v>18975.758999999998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110">
        <v>18975.758999999998</v>
      </c>
      <c r="O66" s="110"/>
      <c r="P66" s="100"/>
      <c r="Q66" s="33"/>
      <c r="R66" s="33"/>
      <c r="S66" s="33"/>
      <c r="T66" s="33"/>
      <c r="U66" s="33">
        <v>0</v>
      </c>
    </row>
    <row r="67" spans="2:21" ht="34.5" thickBot="1" x14ac:dyDescent="0.3">
      <c r="B67" s="101"/>
      <c r="C67" s="19" t="s">
        <v>10</v>
      </c>
      <c r="D67" s="32">
        <f t="shared" si="2"/>
        <v>6024.3691900000003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5247.1088</v>
      </c>
      <c r="N67" s="110">
        <v>777.26039000000003</v>
      </c>
      <c r="O67" s="110"/>
      <c r="P67" s="100">
        <v>0</v>
      </c>
      <c r="Q67" s="33"/>
      <c r="R67" s="33"/>
      <c r="S67" s="33"/>
      <c r="T67" s="33"/>
      <c r="U67" s="33">
        <v>0</v>
      </c>
    </row>
    <row r="68" spans="2:21" ht="64.5" customHeight="1" thickBot="1" x14ac:dyDescent="0.3">
      <c r="B68" s="102"/>
      <c r="C68" s="19" t="s">
        <v>11</v>
      </c>
      <c r="D68" s="34">
        <f t="shared" si="2"/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128">
        <v>0</v>
      </c>
      <c r="O68" s="128"/>
      <c r="P68" s="149">
        <v>0</v>
      </c>
      <c r="Q68" s="36"/>
      <c r="R68" s="36"/>
      <c r="S68" s="36"/>
      <c r="T68" s="36"/>
      <c r="U68" s="36">
        <v>0</v>
      </c>
    </row>
    <row r="69" spans="2:21" ht="15.75" thickBot="1" x14ac:dyDescent="0.3">
      <c r="B69" s="12" t="s">
        <v>88</v>
      </c>
      <c r="C69" s="19" t="s">
        <v>14</v>
      </c>
      <c r="D69" s="45">
        <f t="shared" si="2"/>
        <v>3309</v>
      </c>
      <c r="E69" s="46">
        <f>SUM(E70:E73)</f>
        <v>0</v>
      </c>
      <c r="F69" s="46">
        <f t="shared" ref="F69:M69" si="29">SUM(F70:F73)</f>
        <v>0</v>
      </c>
      <c r="G69" s="46">
        <f t="shared" si="29"/>
        <v>0</v>
      </c>
      <c r="H69" s="46">
        <f t="shared" si="29"/>
        <v>0</v>
      </c>
      <c r="I69" s="46">
        <f t="shared" si="29"/>
        <v>0</v>
      </c>
      <c r="J69" s="46">
        <f t="shared" si="29"/>
        <v>0</v>
      </c>
      <c r="K69" s="46">
        <f t="shared" si="29"/>
        <v>0</v>
      </c>
      <c r="L69" s="46">
        <f t="shared" si="29"/>
        <v>0</v>
      </c>
      <c r="M69" s="46">
        <f t="shared" si="29"/>
        <v>500</v>
      </c>
      <c r="N69" s="109">
        <f>SUM(N70:N73)</f>
        <v>0</v>
      </c>
      <c r="O69" s="109">
        <f t="shared" ref="O69" si="30">SUM(O70:O73)</f>
        <v>0</v>
      </c>
      <c r="P69" s="150">
        <f t="shared" ref="P69:U84" si="31">SUM(P70:P73)</f>
        <v>2809</v>
      </c>
      <c r="Q69" s="47">
        <f t="shared" si="31"/>
        <v>0</v>
      </c>
      <c r="R69" s="47">
        <f t="shared" si="31"/>
        <v>0</v>
      </c>
      <c r="S69" s="47">
        <f t="shared" si="31"/>
        <v>0</v>
      </c>
      <c r="T69" s="47">
        <f t="shared" si="31"/>
        <v>0</v>
      </c>
      <c r="U69" s="47">
        <f t="shared" si="31"/>
        <v>0</v>
      </c>
    </row>
    <row r="70" spans="2:21" ht="23.25" thickBot="1" x14ac:dyDescent="0.3">
      <c r="B70" s="101" t="s">
        <v>117</v>
      </c>
      <c r="C70" s="19" t="s">
        <v>8</v>
      </c>
      <c r="D70" s="32">
        <f t="shared" si="2"/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110">
        <v>0</v>
      </c>
      <c r="O70" s="110"/>
      <c r="P70" s="100"/>
      <c r="Q70" s="33"/>
      <c r="R70" s="33"/>
      <c r="S70" s="33"/>
      <c r="T70" s="33"/>
      <c r="U70" s="33">
        <v>0</v>
      </c>
    </row>
    <row r="71" spans="2:21" ht="23.25" thickBot="1" x14ac:dyDescent="0.3">
      <c r="B71" s="101"/>
      <c r="C71" s="19" t="s">
        <v>9</v>
      </c>
      <c r="D71" s="32">
        <f t="shared" si="2"/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110">
        <v>0</v>
      </c>
      <c r="O71" s="110"/>
      <c r="P71" s="100"/>
      <c r="Q71" s="33"/>
      <c r="R71" s="33"/>
      <c r="S71" s="33"/>
      <c r="T71" s="33"/>
      <c r="U71" s="33">
        <v>0</v>
      </c>
    </row>
    <row r="72" spans="2:21" ht="34.5" thickBot="1" x14ac:dyDescent="0.3">
      <c r="B72" s="101"/>
      <c r="C72" s="19" t="s">
        <v>10</v>
      </c>
      <c r="D72" s="32">
        <f t="shared" si="2"/>
        <v>3309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500</v>
      </c>
      <c r="N72" s="110">
        <v>0</v>
      </c>
      <c r="O72" s="110"/>
      <c r="P72" s="100">
        <v>2809</v>
      </c>
      <c r="Q72" s="33"/>
      <c r="R72" s="33"/>
      <c r="S72" s="33"/>
      <c r="T72" s="33"/>
      <c r="U72" s="33">
        <v>0</v>
      </c>
    </row>
    <row r="73" spans="2:21" ht="57" thickBot="1" x14ac:dyDescent="0.3">
      <c r="B73" s="102"/>
      <c r="C73" s="19" t="s">
        <v>11</v>
      </c>
      <c r="D73" s="34">
        <f t="shared" si="2"/>
        <v>0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128">
        <v>0</v>
      </c>
      <c r="O73" s="128"/>
      <c r="P73" s="149"/>
      <c r="Q73" s="36"/>
      <c r="R73" s="36"/>
      <c r="S73" s="36"/>
      <c r="T73" s="36"/>
      <c r="U73" s="36">
        <v>0</v>
      </c>
    </row>
    <row r="74" spans="2:21" ht="15.75" thickBot="1" x14ac:dyDescent="0.3">
      <c r="B74" s="12" t="s">
        <v>91</v>
      </c>
      <c r="C74" s="19" t="s">
        <v>14</v>
      </c>
      <c r="D74" s="45">
        <f t="shared" ref="D74:D88" si="32">SUM(E74:U74)</f>
        <v>5000</v>
      </c>
      <c r="E74" s="46">
        <f>SUM(E75:E78)</f>
        <v>0</v>
      </c>
      <c r="F74" s="46">
        <f t="shared" ref="F74:M74" si="33">SUM(F75:F78)</f>
        <v>0</v>
      </c>
      <c r="G74" s="46">
        <f t="shared" si="33"/>
        <v>0</v>
      </c>
      <c r="H74" s="46">
        <f t="shared" si="33"/>
        <v>0</v>
      </c>
      <c r="I74" s="46">
        <f t="shared" si="33"/>
        <v>0</v>
      </c>
      <c r="J74" s="46">
        <f t="shared" si="33"/>
        <v>0</v>
      </c>
      <c r="K74" s="46">
        <f t="shared" si="33"/>
        <v>0</v>
      </c>
      <c r="L74" s="46">
        <f t="shared" si="33"/>
        <v>0</v>
      </c>
      <c r="M74" s="46">
        <f t="shared" si="33"/>
        <v>5000</v>
      </c>
      <c r="N74" s="109">
        <f>SUM(N75:N78)</f>
        <v>0</v>
      </c>
      <c r="O74" s="109">
        <f t="shared" ref="O74" si="34">SUM(O75:O78)</f>
        <v>0</v>
      </c>
      <c r="P74" s="150">
        <f t="shared" si="31"/>
        <v>0</v>
      </c>
      <c r="Q74" s="47">
        <f t="shared" si="31"/>
        <v>0</v>
      </c>
      <c r="R74" s="47">
        <f t="shared" si="31"/>
        <v>0</v>
      </c>
      <c r="S74" s="47">
        <f t="shared" si="31"/>
        <v>0</v>
      </c>
      <c r="T74" s="47">
        <f t="shared" si="31"/>
        <v>0</v>
      </c>
      <c r="U74" s="47">
        <f t="shared" si="31"/>
        <v>0</v>
      </c>
    </row>
    <row r="75" spans="2:21" ht="23.25" thickBot="1" x14ac:dyDescent="0.3">
      <c r="B75" s="101" t="s">
        <v>90</v>
      </c>
      <c r="C75" s="19" t="s">
        <v>8</v>
      </c>
      <c r="D75" s="32">
        <f t="shared" si="32"/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110">
        <v>0</v>
      </c>
      <c r="O75" s="110"/>
      <c r="P75" s="100"/>
      <c r="Q75" s="33"/>
      <c r="R75" s="33"/>
      <c r="S75" s="33"/>
      <c r="T75" s="33"/>
      <c r="U75" s="33">
        <v>0</v>
      </c>
    </row>
    <row r="76" spans="2:21" ht="23.25" thickBot="1" x14ac:dyDescent="0.3">
      <c r="B76" s="101"/>
      <c r="C76" s="19" t="s">
        <v>9</v>
      </c>
      <c r="D76" s="32">
        <f t="shared" si="32"/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110">
        <v>0</v>
      </c>
      <c r="O76" s="110"/>
      <c r="P76" s="100"/>
      <c r="Q76" s="33"/>
      <c r="R76" s="33"/>
      <c r="S76" s="33"/>
      <c r="T76" s="33"/>
      <c r="U76" s="33">
        <v>0</v>
      </c>
    </row>
    <row r="77" spans="2:21" ht="34.5" thickBot="1" x14ac:dyDescent="0.3">
      <c r="B77" s="101"/>
      <c r="C77" s="19" t="s">
        <v>10</v>
      </c>
      <c r="D77" s="32">
        <f t="shared" si="32"/>
        <v>5000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5000</v>
      </c>
      <c r="N77" s="110">
        <v>0</v>
      </c>
      <c r="O77" s="110"/>
      <c r="P77" s="100"/>
      <c r="Q77" s="33"/>
      <c r="R77" s="33"/>
      <c r="S77" s="33"/>
      <c r="T77" s="33"/>
      <c r="U77" s="33">
        <v>0</v>
      </c>
    </row>
    <row r="78" spans="2:21" ht="57" thickBot="1" x14ac:dyDescent="0.3">
      <c r="B78" s="102"/>
      <c r="C78" s="19" t="s">
        <v>11</v>
      </c>
      <c r="D78" s="34">
        <f t="shared" si="32"/>
        <v>0</v>
      </c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128">
        <v>0</v>
      </c>
      <c r="O78" s="128"/>
      <c r="P78" s="149"/>
      <c r="Q78" s="36"/>
      <c r="R78" s="36"/>
      <c r="S78" s="36"/>
      <c r="T78" s="36"/>
      <c r="U78" s="36">
        <v>0</v>
      </c>
    </row>
    <row r="79" spans="2:21" ht="15.75" thickBot="1" x14ac:dyDescent="0.3">
      <c r="B79" s="12" t="s">
        <v>92</v>
      </c>
      <c r="C79" s="19" t="s">
        <v>14</v>
      </c>
      <c r="D79" s="45">
        <f t="shared" si="32"/>
        <v>250</v>
      </c>
      <c r="E79" s="46">
        <f>SUM(E80:E83)</f>
        <v>0</v>
      </c>
      <c r="F79" s="46">
        <f t="shared" ref="F79:M79" si="35">SUM(F80:F83)</f>
        <v>0</v>
      </c>
      <c r="G79" s="46">
        <f t="shared" si="35"/>
        <v>0</v>
      </c>
      <c r="H79" s="46">
        <f t="shared" si="35"/>
        <v>0</v>
      </c>
      <c r="I79" s="46">
        <f t="shared" si="35"/>
        <v>0</v>
      </c>
      <c r="J79" s="46">
        <f t="shared" si="35"/>
        <v>0</v>
      </c>
      <c r="K79" s="46">
        <f t="shared" si="35"/>
        <v>0</v>
      </c>
      <c r="L79" s="46">
        <f t="shared" si="35"/>
        <v>0</v>
      </c>
      <c r="M79" s="46">
        <f t="shared" si="35"/>
        <v>0</v>
      </c>
      <c r="N79" s="109">
        <f>SUM(N80:N83)</f>
        <v>0</v>
      </c>
      <c r="O79" s="109">
        <f t="shared" ref="O79" si="36">SUM(O80:O83)</f>
        <v>0</v>
      </c>
      <c r="P79" s="150">
        <f t="shared" si="31"/>
        <v>150</v>
      </c>
      <c r="Q79" s="47">
        <f t="shared" si="31"/>
        <v>50</v>
      </c>
      <c r="R79" s="47">
        <f t="shared" si="31"/>
        <v>50</v>
      </c>
      <c r="S79" s="47">
        <f t="shared" si="31"/>
        <v>0</v>
      </c>
      <c r="T79" s="47">
        <f t="shared" si="31"/>
        <v>0</v>
      </c>
      <c r="U79" s="47">
        <f t="shared" si="31"/>
        <v>0</v>
      </c>
    </row>
    <row r="80" spans="2:21" ht="23.25" thickBot="1" x14ac:dyDescent="0.3">
      <c r="B80" s="101" t="s">
        <v>105</v>
      </c>
      <c r="C80" s="19" t="s">
        <v>8</v>
      </c>
      <c r="D80" s="32">
        <f t="shared" si="32"/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110">
        <v>0</v>
      </c>
      <c r="O80" s="110"/>
      <c r="P80" s="100"/>
      <c r="Q80" s="33"/>
      <c r="R80" s="33"/>
      <c r="S80" s="33"/>
      <c r="T80" s="33"/>
      <c r="U80" s="33">
        <v>0</v>
      </c>
    </row>
    <row r="81" spans="2:22" ht="23.25" thickBot="1" x14ac:dyDescent="0.3">
      <c r="B81" s="101"/>
      <c r="C81" s="19" t="s">
        <v>9</v>
      </c>
      <c r="D81" s="32">
        <f t="shared" si="32"/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110">
        <v>0</v>
      </c>
      <c r="O81" s="110"/>
      <c r="P81" s="100"/>
      <c r="Q81" s="33"/>
      <c r="R81" s="33"/>
      <c r="S81" s="33"/>
      <c r="T81" s="33"/>
      <c r="U81" s="33">
        <v>0</v>
      </c>
    </row>
    <row r="82" spans="2:22" ht="34.5" thickBot="1" x14ac:dyDescent="0.3">
      <c r="B82" s="101"/>
      <c r="C82" s="19" t="s">
        <v>10</v>
      </c>
      <c r="D82" s="32">
        <f t="shared" si="32"/>
        <v>250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110">
        <v>0</v>
      </c>
      <c r="O82" s="110"/>
      <c r="P82" s="100">
        <v>150</v>
      </c>
      <c r="Q82" s="33">
        <v>50</v>
      </c>
      <c r="R82" s="33">
        <v>50</v>
      </c>
      <c r="S82" s="33"/>
      <c r="T82" s="33"/>
      <c r="U82" s="33">
        <v>0</v>
      </c>
    </row>
    <row r="83" spans="2:22" ht="57" thickBot="1" x14ac:dyDescent="0.3">
      <c r="B83" s="102"/>
      <c r="C83" s="19" t="s">
        <v>11</v>
      </c>
      <c r="D83" s="34">
        <f t="shared" si="32"/>
        <v>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128">
        <v>0</v>
      </c>
      <c r="O83" s="128"/>
      <c r="P83" s="149"/>
      <c r="Q83" s="36"/>
      <c r="R83" s="36"/>
      <c r="S83" s="36"/>
      <c r="T83" s="36"/>
      <c r="U83" s="36">
        <v>0</v>
      </c>
    </row>
    <row r="84" spans="2:22" ht="15.75" thickBot="1" x14ac:dyDescent="0.3">
      <c r="B84" s="12" t="s">
        <v>93</v>
      </c>
      <c r="C84" s="19" t="s">
        <v>14</v>
      </c>
      <c r="D84" s="45">
        <f t="shared" si="32"/>
        <v>160</v>
      </c>
      <c r="E84" s="46">
        <f>SUM(E85:E88)</f>
        <v>0</v>
      </c>
      <c r="F84" s="46">
        <f t="shared" ref="F84:M84" si="37">SUM(F85:F88)</f>
        <v>0</v>
      </c>
      <c r="G84" s="46">
        <f t="shared" si="37"/>
        <v>0</v>
      </c>
      <c r="H84" s="46">
        <f t="shared" si="37"/>
        <v>0</v>
      </c>
      <c r="I84" s="46">
        <f t="shared" si="37"/>
        <v>0</v>
      </c>
      <c r="J84" s="46">
        <f t="shared" si="37"/>
        <v>0</v>
      </c>
      <c r="K84" s="46">
        <f t="shared" si="37"/>
        <v>0</v>
      </c>
      <c r="L84" s="46">
        <f t="shared" si="37"/>
        <v>0</v>
      </c>
      <c r="M84" s="46">
        <f t="shared" si="37"/>
        <v>0</v>
      </c>
      <c r="N84" s="109">
        <v>0</v>
      </c>
      <c r="O84" s="109">
        <f t="shared" ref="O84" si="38">SUM(O85:O88)</f>
        <v>0</v>
      </c>
      <c r="P84" s="150">
        <f>SUM(P85:P88)</f>
        <v>100</v>
      </c>
      <c r="Q84" s="47">
        <f t="shared" si="31"/>
        <v>30</v>
      </c>
      <c r="R84" s="47">
        <f t="shared" si="31"/>
        <v>30</v>
      </c>
      <c r="S84" s="47">
        <f t="shared" si="31"/>
        <v>0</v>
      </c>
      <c r="T84" s="47">
        <f t="shared" si="31"/>
        <v>0</v>
      </c>
      <c r="U84" s="47">
        <f t="shared" si="31"/>
        <v>0</v>
      </c>
    </row>
    <row r="85" spans="2:22" ht="23.25" thickBot="1" x14ac:dyDescent="0.3">
      <c r="B85" s="101" t="s">
        <v>102</v>
      </c>
      <c r="C85" s="19" t="s">
        <v>8</v>
      </c>
      <c r="D85" s="32">
        <f t="shared" si="32"/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110">
        <v>0</v>
      </c>
      <c r="O85" s="110"/>
      <c r="P85" s="100"/>
      <c r="Q85" s="33"/>
      <c r="R85" s="33"/>
      <c r="S85" s="33"/>
      <c r="T85" s="33"/>
      <c r="U85" s="33">
        <v>0</v>
      </c>
    </row>
    <row r="86" spans="2:22" ht="23.25" thickBot="1" x14ac:dyDescent="0.3">
      <c r="B86" s="101"/>
      <c r="C86" s="19" t="s">
        <v>9</v>
      </c>
      <c r="D86" s="32">
        <f t="shared" si="32"/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110">
        <v>0</v>
      </c>
      <c r="O86" s="110"/>
      <c r="P86" s="100"/>
      <c r="Q86" s="33"/>
      <c r="R86" s="33"/>
      <c r="S86" s="33"/>
      <c r="T86" s="33"/>
      <c r="U86" s="33">
        <v>0</v>
      </c>
    </row>
    <row r="87" spans="2:22" ht="34.5" thickBot="1" x14ac:dyDescent="0.3">
      <c r="B87" s="101"/>
      <c r="C87" s="19" t="s">
        <v>10</v>
      </c>
      <c r="D87" s="32">
        <f t="shared" si="32"/>
        <v>160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110">
        <v>0</v>
      </c>
      <c r="O87" s="110"/>
      <c r="P87" s="100">
        <v>100</v>
      </c>
      <c r="Q87" s="33">
        <v>30</v>
      </c>
      <c r="R87" s="33">
        <v>30</v>
      </c>
      <c r="S87" s="33"/>
      <c r="T87" s="33"/>
      <c r="U87" s="33">
        <v>0</v>
      </c>
    </row>
    <row r="88" spans="2:22" ht="57" thickBot="1" x14ac:dyDescent="0.3">
      <c r="B88" s="102"/>
      <c r="C88" s="19" t="s">
        <v>11</v>
      </c>
      <c r="D88" s="34">
        <f t="shared" si="32"/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128">
        <v>0</v>
      </c>
      <c r="O88" s="128"/>
      <c r="P88" s="149"/>
      <c r="Q88" s="36"/>
      <c r="R88" s="36"/>
      <c r="S88" s="36"/>
      <c r="T88" s="36"/>
      <c r="U88" s="36">
        <v>0</v>
      </c>
    </row>
    <row r="89" spans="2:22" ht="15.75" thickBot="1" x14ac:dyDescent="0.3">
      <c r="B89" s="96" t="s">
        <v>103</v>
      </c>
      <c r="C89" s="19" t="s">
        <v>14</v>
      </c>
      <c r="D89" s="45">
        <f t="shared" ref="D89:D108" si="39">SUM(E89:U89)</f>
        <v>30769.399549999998</v>
      </c>
      <c r="E89" s="46">
        <f>SUM(E90:E93)</f>
        <v>0</v>
      </c>
      <c r="F89" s="46">
        <f t="shared" ref="F89:M89" si="40">SUM(F90:F93)</f>
        <v>0</v>
      </c>
      <c r="G89" s="46">
        <f t="shared" si="40"/>
        <v>0</v>
      </c>
      <c r="H89" s="46">
        <f t="shared" si="40"/>
        <v>0</v>
      </c>
      <c r="I89" s="46">
        <f t="shared" si="40"/>
        <v>0</v>
      </c>
      <c r="J89" s="46">
        <f t="shared" si="40"/>
        <v>0</v>
      </c>
      <c r="K89" s="46">
        <f t="shared" si="40"/>
        <v>0</v>
      </c>
      <c r="L89" s="46">
        <f t="shared" si="40"/>
        <v>0</v>
      </c>
      <c r="M89" s="46">
        <f t="shared" si="40"/>
        <v>0</v>
      </c>
      <c r="N89" s="109">
        <v>0</v>
      </c>
      <c r="O89" s="109">
        <f t="shared" ref="O89:U89" si="41">SUM(O90:O93)</f>
        <v>0</v>
      </c>
      <c r="P89" s="170">
        <v>26269.399549999998</v>
      </c>
      <c r="Q89" s="47">
        <f t="shared" si="41"/>
        <v>4500</v>
      </c>
      <c r="R89" s="47">
        <f t="shared" si="41"/>
        <v>0</v>
      </c>
      <c r="S89" s="47">
        <f t="shared" si="41"/>
        <v>0</v>
      </c>
      <c r="T89" s="47">
        <f t="shared" si="41"/>
        <v>0</v>
      </c>
      <c r="U89" s="47">
        <f t="shared" si="41"/>
        <v>0</v>
      </c>
    </row>
    <row r="90" spans="2:22" ht="23.25" customHeight="1" thickBot="1" x14ac:dyDescent="0.3">
      <c r="B90" s="101" t="s">
        <v>119</v>
      </c>
      <c r="C90" s="19" t="s">
        <v>8</v>
      </c>
      <c r="D90" s="32">
        <f t="shared" si="39"/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110">
        <v>0</v>
      </c>
      <c r="O90" s="110"/>
      <c r="P90" s="100">
        <v>0</v>
      </c>
      <c r="Q90" s="33"/>
      <c r="R90" s="33"/>
      <c r="S90" s="33"/>
      <c r="T90" s="33"/>
      <c r="U90" s="33">
        <v>0</v>
      </c>
    </row>
    <row r="91" spans="2:22" ht="23.25" thickBot="1" x14ac:dyDescent="0.3">
      <c r="B91" s="101"/>
      <c r="C91" s="19" t="s">
        <v>9</v>
      </c>
      <c r="D91" s="32">
        <f t="shared" si="39"/>
        <v>24427.581999999999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110">
        <v>0</v>
      </c>
      <c r="O91" s="110"/>
      <c r="P91" s="160">
        <v>24427.581999999999</v>
      </c>
      <c r="Q91" s="33"/>
      <c r="R91" s="33"/>
      <c r="S91" s="33"/>
      <c r="T91" s="33"/>
      <c r="U91" s="33">
        <v>0</v>
      </c>
    </row>
    <row r="92" spans="2:22" ht="34.5" thickBot="1" x14ac:dyDescent="0.3">
      <c r="B92" s="101"/>
      <c r="C92" s="19" t="s">
        <v>10</v>
      </c>
      <c r="D92" s="32">
        <f t="shared" si="39"/>
        <v>6341.8195500000002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110">
        <v>0</v>
      </c>
      <c r="O92" s="110"/>
      <c r="P92" s="100">
        <v>1841.8195499999999</v>
      </c>
      <c r="Q92" s="33">
        <v>4500</v>
      </c>
      <c r="R92" s="33"/>
      <c r="S92" s="33"/>
      <c r="T92" s="33"/>
      <c r="U92" s="33">
        <v>0</v>
      </c>
    </row>
    <row r="93" spans="2:22" ht="82.5" customHeight="1" thickBot="1" x14ac:dyDescent="0.3">
      <c r="B93" s="102"/>
      <c r="C93" s="19" t="s">
        <v>11</v>
      </c>
      <c r="D93" s="34">
        <f t="shared" si="39"/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128">
        <v>0</v>
      </c>
      <c r="O93" s="128"/>
      <c r="P93" s="149">
        <v>0</v>
      </c>
      <c r="Q93" s="36"/>
      <c r="R93" s="36"/>
      <c r="S93" s="36"/>
      <c r="T93" s="36"/>
      <c r="U93" s="36">
        <v>0</v>
      </c>
      <c r="V93" t="s">
        <v>115</v>
      </c>
    </row>
    <row r="94" spans="2:22" ht="15.75" thickBot="1" x14ac:dyDescent="0.3">
      <c r="B94" s="12" t="s">
        <v>104</v>
      </c>
      <c r="C94" s="19" t="s">
        <v>14</v>
      </c>
      <c r="D94" s="45">
        <f t="shared" si="39"/>
        <v>10188.68024</v>
      </c>
      <c r="E94" s="46">
        <f>SUM(E95:E98)</f>
        <v>0</v>
      </c>
      <c r="F94" s="46">
        <f t="shared" ref="F94:M94" si="42">SUM(F95:F98)</f>
        <v>0</v>
      </c>
      <c r="G94" s="46">
        <f t="shared" si="42"/>
        <v>0</v>
      </c>
      <c r="H94" s="46">
        <f t="shared" si="42"/>
        <v>0</v>
      </c>
      <c r="I94" s="46">
        <f t="shared" si="42"/>
        <v>0</v>
      </c>
      <c r="J94" s="46">
        <f t="shared" si="42"/>
        <v>0</v>
      </c>
      <c r="K94" s="46">
        <f t="shared" si="42"/>
        <v>0</v>
      </c>
      <c r="L94" s="46">
        <f t="shared" si="42"/>
        <v>0</v>
      </c>
      <c r="M94" s="46">
        <f t="shared" si="42"/>
        <v>0</v>
      </c>
      <c r="N94" s="109">
        <v>0</v>
      </c>
      <c r="O94" s="109">
        <f t="shared" ref="O94:U94" si="43">SUM(O95:O98)</f>
        <v>0</v>
      </c>
      <c r="P94" s="170">
        <v>10188.68024</v>
      </c>
      <c r="Q94" s="47">
        <f t="shared" si="43"/>
        <v>0</v>
      </c>
      <c r="R94" s="47">
        <f t="shared" si="43"/>
        <v>0</v>
      </c>
      <c r="S94" s="47">
        <f t="shared" si="43"/>
        <v>0</v>
      </c>
      <c r="T94" s="47">
        <f t="shared" si="43"/>
        <v>0</v>
      </c>
      <c r="U94" s="47">
        <f t="shared" si="43"/>
        <v>0</v>
      </c>
    </row>
    <row r="95" spans="2:22" ht="23.25" customHeight="1" thickBot="1" x14ac:dyDescent="0.3">
      <c r="B95" s="101" t="s">
        <v>118</v>
      </c>
      <c r="C95" s="19" t="s">
        <v>8</v>
      </c>
      <c r="D95" s="32">
        <f t="shared" si="39"/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110">
        <v>0</v>
      </c>
      <c r="O95" s="110"/>
      <c r="P95" s="100">
        <v>0</v>
      </c>
      <c r="Q95" s="33"/>
      <c r="R95" s="33"/>
      <c r="S95" s="33"/>
      <c r="T95" s="33"/>
      <c r="U95" s="33">
        <v>0</v>
      </c>
    </row>
    <row r="96" spans="2:22" ht="23.25" thickBot="1" x14ac:dyDescent="0.3">
      <c r="B96" s="101"/>
      <c r="C96" s="19" t="s">
        <v>9</v>
      </c>
      <c r="D96" s="32">
        <f t="shared" si="39"/>
        <v>9696.9220000000005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110">
        <v>0</v>
      </c>
      <c r="O96" s="110"/>
      <c r="P96" s="100">
        <v>9696.9220000000005</v>
      </c>
      <c r="Q96" s="33"/>
      <c r="R96" s="33"/>
      <c r="S96" s="33"/>
      <c r="T96" s="33"/>
      <c r="U96" s="33">
        <v>0</v>
      </c>
    </row>
    <row r="97" spans="2:22" ht="34.5" thickBot="1" x14ac:dyDescent="0.3">
      <c r="B97" s="101"/>
      <c r="C97" s="19" t="s">
        <v>10</v>
      </c>
      <c r="D97" s="32">
        <f t="shared" si="39"/>
        <v>491.75824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110">
        <v>0</v>
      </c>
      <c r="O97" s="110"/>
      <c r="P97" s="100">
        <v>491.75824</v>
      </c>
      <c r="Q97" s="33"/>
      <c r="R97" s="33"/>
      <c r="S97" s="33"/>
      <c r="T97" s="33"/>
      <c r="U97" s="33">
        <v>0</v>
      </c>
    </row>
    <row r="98" spans="2:22" ht="77.25" customHeight="1" thickBot="1" x14ac:dyDescent="0.3">
      <c r="B98" s="102"/>
      <c r="C98" s="19" t="s">
        <v>11</v>
      </c>
      <c r="D98" s="34">
        <f t="shared" si="39"/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128">
        <v>0</v>
      </c>
      <c r="O98" s="128"/>
      <c r="P98" s="149">
        <f t="shared" ref="P98" si="44">SUM(P99:P102)</f>
        <v>0</v>
      </c>
      <c r="Q98" s="36"/>
      <c r="R98" s="36"/>
      <c r="S98" s="36"/>
      <c r="T98" s="36"/>
      <c r="U98" s="36">
        <v>0</v>
      </c>
      <c r="V98" t="s">
        <v>116</v>
      </c>
    </row>
    <row r="99" spans="2:22" ht="15.75" thickBot="1" x14ac:dyDescent="0.3">
      <c r="B99" s="12" t="s">
        <v>113</v>
      </c>
      <c r="C99" s="19" t="s">
        <v>14</v>
      </c>
      <c r="D99" s="45">
        <f t="shared" si="39"/>
        <v>5816.2996499999999</v>
      </c>
      <c r="E99" s="46">
        <f>SUM(E100:E103)</f>
        <v>0</v>
      </c>
      <c r="F99" s="46">
        <f t="shared" ref="F99:M99" si="45">SUM(F100:F103)</f>
        <v>0</v>
      </c>
      <c r="G99" s="46">
        <f t="shared" si="45"/>
        <v>0</v>
      </c>
      <c r="H99" s="46">
        <f t="shared" si="45"/>
        <v>0</v>
      </c>
      <c r="I99" s="46">
        <f t="shared" si="45"/>
        <v>0</v>
      </c>
      <c r="J99" s="46">
        <f t="shared" si="45"/>
        <v>0</v>
      </c>
      <c r="K99" s="46">
        <f t="shared" si="45"/>
        <v>0</v>
      </c>
      <c r="L99" s="46">
        <f t="shared" si="45"/>
        <v>0</v>
      </c>
      <c r="M99" s="46">
        <f t="shared" si="45"/>
        <v>500</v>
      </c>
      <c r="N99" s="109">
        <f>SUM(N100:N103)</f>
        <v>5316.2996499999999</v>
      </c>
      <c r="O99" s="109">
        <f t="shared" ref="O99:U99" si="46">SUM(O100:O103)</f>
        <v>0</v>
      </c>
      <c r="P99" s="150">
        <f t="shared" si="46"/>
        <v>0</v>
      </c>
      <c r="Q99" s="47">
        <f t="shared" si="46"/>
        <v>0</v>
      </c>
      <c r="R99" s="47">
        <f t="shared" si="46"/>
        <v>0</v>
      </c>
      <c r="S99" s="47">
        <f t="shared" si="46"/>
        <v>0</v>
      </c>
      <c r="T99" s="47">
        <f t="shared" si="46"/>
        <v>0</v>
      </c>
      <c r="U99" s="47">
        <f t="shared" si="46"/>
        <v>0</v>
      </c>
    </row>
    <row r="100" spans="2:22" ht="23.25" thickBot="1" x14ac:dyDescent="0.3">
      <c r="B100" s="101" t="s">
        <v>112</v>
      </c>
      <c r="C100" s="19" t="s">
        <v>8</v>
      </c>
      <c r="D100" s="32">
        <f t="shared" si="39"/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110">
        <v>0</v>
      </c>
      <c r="O100" s="110"/>
      <c r="P100" s="100"/>
      <c r="Q100" s="33"/>
      <c r="R100" s="33"/>
      <c r="S100" s="33"/>
      <c r="T100" s="33"/>
      <c r="U100" s="33">
        <v>0</v>
      </c>
    </row>
    <row r="101" spans="2:22" ht="23.25" thickBot="1" x14ac:dyDescent="0.3">
      <c r="B101" s="101"/>
      <c r="C101" s="19" t="s">
        <v>9</v>
      </c>
      <c r="D101" s="32">
        <f t="shared" si="39"/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110">
        <v>0</v>
      </c>
      <c r="O101" s="110"/>
      <c r="P101" s="100"/>
      <c r="Q101" s="33"/>
      <c r="R101" s="33"/>
      <c r="S101" s="33"/>
      <c r="T101" s="33"/>
      <c r="U101" s="33">
        <v>0</v>
      </c>
    </row>
    <row r="102" spans="2:22" ht="34.5" thickBot="1" x14ac:dyDescent="0.3">
      <c r="B102" s="101"/>
      <c r="C102" s="19" t="s">
        <v>10</v>
      </c>
      <c r="D102" s="32">
        <f t="shared" si="39"/>
        <v>5816.2996499999999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500</v>
      </c>
      <c r="N102" s="110">
        <v>5316.2996499999999</v>
      </c>
      <c r="O102" s="110"/>
      <c r="P102" s="100"/>
      <c r="Q102" s="33"/>
      <c r="R102" s="33"/>
      <c r="S102" s="33"/>
      <c r="T102" s="33"/>
      <c r="U102" s="33">
        <v>0</v>
      </c>
    </row>
    <row r="103" spans="2:22" ht="57" thickBot="1" x14ac:dyDescent="0.3">
      <c r="B103" s="102"/>
      <c r="C103" s="19" t="s">
        <v>11</v>
      </c>
      <c r="D103" s="34">
        <f t="shared" si="39"/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128">
        <v>0</v>
      </c>
      <c r="O103" s="128"/>
      <c r="P103" s="149"/>
      <c r="Q103" s="36"/>
      <c r="R103" s="36"/>
      <c r="S103" s="36"/>
      <c r="T103" s="36"/>
      <c r="U103" s="36">
        <v>0</v>
      </c>
    </row>
    <row r="104" spans="2:22" ht="15.75" thickBot="1" x14ac:dyDescent="0.3">
      <c r="B104" s="12" t="s">
        <v>111</v>
      </c>
      <c r="C104" s="19" t="s">
        <v>14</v>
      </c>
      <c r="D104" s="45">
        <f t="shared" si="39"/>
        <v>2923.7041599999998</v>
      </c>
      <c r="E104" s="46">
        <f>SUM(E105:E108)</f>
        <v>0</v>
      </c>
      <c r="F104" s="46">
        <f t="shared" ref="F104:M104" si="47">SUM(F105:F108)</f>
        <v>0</v>
      </c>
      <c r="G104" s="46">
        <f t="shared" si="47"/>
        <v>0</v>
      </c>
      <c r="H104" s="46">
        <f t="shared" si="47"/>
        <v>0</v>
      </c>
      <c r="I104" s="46">
        <f t="shared" si="47"/>
        <v>0</v>
      </c>
      <c r="J104" s="46">
        <f t="shared" si="47"/>
        <v>0</v>
      </c>
      <c r="K104" s="46">
        <f t="shared" si="47"/>
        <v>0</v>
      </c>
      <c r="L104" s="46">
        <f t="shared" si="47"/>
        <v>0</v>
      </c>
      <c r="M104" s="46">
        <f t="shared" si="47"/>
        <v>500</v>
      </c>
      <c r="N104" s="109">
        <f>SUM(N105:N108)</f>
        <v>2423.7041599999998</v>
      </c>
      <c r="O104" s="109">
        <f t="shared" ref="O104:U104" si="48">SUM(O105:O108)</f>
        <v>0</v>
      </c>
      <c r="P104" s="150">
        <f t="shared" si="48"/>
        <v>0</v>
      </c>
      <c r="Q104" s="47">
        <f t="shared" si="48"/>
        <v>0</v>
      </c>
      <c r="R104" s="47">
        <f t="shared" si="48"/>
        <v>0</v>
      </c>
      <c r="S104" s="47">
        <f t="shared" si="48"/>
        <v>0</v>
      </c>
      <c r="T104" s="47">
        <f t="shared" si="48"/>
        <v>0</v>
      </c>
      <c r="U104" s="47">
        <f t="shared" si="48"/>
        <v>0</v>
      </c>
    </row>
    <row r="105" spans="2:22" ht="23.25" thickBot="1" x14ac:dyDescent="0.3">
      <c r="B105" s="101" t="s">
        <v>114</v>
      </c>
      <c r="C105" s="19" t="s">
        <v>8</v>
      </c>
      <c r="D105" s="32">
        <f t="shared" si="39"/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110">
        <v>0</v>
      </c>
      <c r="O105" s="110"/>
      <c r="P105" s="100"/>
      <c r="Q105" s="33"/>
      <c r="R105" s="33"/>
      <c r="S105" s="33"/>
      <c r="T105" s="33"/>
      <c r="U105" s="33">
        <v>0</v>
      </c>
    </row>
    <row r="106" spans="2:22" ht="23.25" thickBot="1" x14ac:dyDescent="0.3">
      <c r="B106" s="101"/>
      <c r="C106" s="19" t="s">
        <v>9</v>
      </c>
      <c r="D106" s="32">
        <f t="shared" si="39"/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110">
        <v>0</v>
      </c>
      <c r="O106" s="110"/>
      <c r="P106" s="100"/>
      <c r="Q106" s="33"/>
      <c r="R106" s="33"/>
      <c r="S106" s="33"/>
      <c r="T106" s="33"/>
      <c r="U106" s="33">
        <v>0</v>
      </c>
    </row>
    <row r="107" spans="2:22" ht="34.5" thickBot="1" x14ac:dyDescent="0.3">
      <c r="B107" s="101"/>
      <c r="C107" s="19" t="s">
        <v>10</v>
      </c>
      <c r="D107" s="32">
        <f t="shared" si="39"/>
        <v>2923.7041599999998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500</v>
      </c>
      <c r="N107" s="110">
        <v>2423.7041599999998</v>
      </c>
      <c r="O107" s="110"/>
      <c r="P107" s="100"/>
      <c r="Q107" s="33"/>
      <c r="R107" s="33"/>
      <c r="S107" s="33"/>
      <c r="T107" s="33"/>
      <c r="U107" s="33">
        <v>0</v>
      </c>
    </row>
    <row r="108" spans="2:22" ht="57" thickBot="1" x14ac:dyDescent="0.3">
      <c r="B108" s="102"/>
      <c r="C108" s="19" t="s">
        <v>11</v>
      </c>
      <c r="D108" s="34">
        <f t="shared" si="39"/>
        <v>0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128">
        <v>0</v>
      </c>
      <c r="O108" s="128"/>
      <c r="P108" s="149"/>
      <c r="Q108" s="36"/>
      <c r="R108" s="36"/>
      <c r="S108" s="36"/>
      <c r="T108" s="36"/>
      <c r="U108" s="36">
        <v>0</v>
      </c>
    </row>
  </sheetData>
  <mergeCells count="125">
    <mergeCell ref="M18:N18"/>
    <mergeCell ref="N23:O23"/>
    <mergeCell ref="N19:O19"/>
    <mergeCell ref="N20:O20"/>
    <mergeCell ref="N21:O21"/>
    <mergeCell ref="N22:O22"/>
    <mergeCell ref="N50:O50"/>
    <mergeCell ref="N39:O39"/>
    <mergeCell ref="N40:O40"/>
    <mergeCell ref="N41:O41"/>
    <mergeCell ref="N42:O42"/>
    <mergeCell ref="N43:O43"/>
    <mergeCell ref="N44:O44"/>
    <mergeCell ref="N45:O45"/>
    <mergeCell ref="N46:O46"/>
    <mergeCell ref="N47:O47"/>
    <mergeCell ref="N48:O48"/>
    <mergeCell ref="N49:O49"/>
    <mergeCell ref="A4:O4"/>
    <mergeCell ref="M11:N11"/>
    <mergeCell ref="M10:N10"/>
    <mergeCell ref="M9:N9"/>
    <mergeCell ref="M8:N8"/>
    <mergeCell ref="B9:B13"/>
    <mergeCell ref="M12:N12"/>
    <mergeCell ref="M13:N13"/>
    <mergeCell ref="C6:C8"/>
    <mergeCell ref="B6:B8"/>
    <mergeCell ref="D6:U7"/>
    <mergeCell ref="B14:B18"/>
    <mergeCell ref="B19:B23"/>
    <mergeCell ref="B24:B28"/>
    <mergeCell ref="B34:B38"/>
    <mergeCell ref="N33:O33"/>
    <mergeCell ref="N34:O34"/>
    <mergeCell ref="N35:O35"/>
    <mergeCell ref="N36:O36"/>
    <mergeCell ref="N37:O37"/>
    <mergeCell ref="N38:O38"/>
    <mergeCell ref="N24:O24"/>
    <mergeCell ref="N25:O25"/>
    <mergeCell ref="B29:B33"/>
    <mergeCell ref="N29:O29"/>
    <mergeCell ref="N30:O30"/>
    <mergeCell ref="N31:O31"/>
    <mergeCell ref="N32:O32"/>
    <mergeCell ref="N26:O26"/>
    <mergeCell ref="N27:O27"/>
    <mergeCell ref="N28:O28"/>
    <mergeCell ref="M14:N14"/>
    <mergeCell ref="M15:N15"/>
    <mergeCell ref="M16:N16"/>
    <mergeCell ref="M17:N17"/>
    <mergeCell ref="B50:B53"/>
    <mergeCell ref="B55:B58"/>
    <mergeCell ref="B60:B63"/>
    <mergeCell ref="B65:B68"/>
    <mergeCell ref="B40:B43"/>
    <mergeCell ref="B45:B48"/>
    <mergeCell ref="N63:O63"/>
    <mergeCell ref="N64:O64"/>
    <mergeCell ref="N65:O65"/>
    <mergeCell ref="N66:O66"/>
    <mergeCell ref="N67:O67"/>
    <mergeCell ref="N68:O68"/>
    <mergeCell ref="N57:O57"/>
    <mergeCell ref="N58:O58"/>
    <mergeCell ref="N59:O59"/>
    <mergeCell ref="N60:O60"/>
    <mergeCell ref="N61:O61"/>
    <mergeCell ref="N62:O62"/>
    <mergeCell ref="N51:O51"/>
    <mergeCell ref="N52:O52"/>
    <mergeCell ref="N53:O53"/>
    <mergeCell ref="N54:O54"/>
    <mergeCell ref="N55:O55"/>
    <mergeCell ref="N56:O56"/>
    <mergeCell ref="N74:O74"/>
    <mergeCell ref="B75:B78"/>
    <mergeCell ref="N75:O75"/>
    <mergeCell ref="N76:O76"/>
    <mergeCell ref="N77:O77"/>
    <mergeCell ref="N78:O78"/>
    <mergeCell ref="N69:O69"/>
    <mergeCell ref="B70:B73"/>
    <mergeCell ref="N70:O70"/>
    <mergeCell ref="N71:O71"/>
    <mergeCell ref="N72:O72"/>
    <mergeCell ref="N73:O73"/>
    <mergeCell ref="N84:O84"/>
    <mergeCell ref="B85:B88"/>
    <mergeCell ref="N85:O85"/>
    <mergeCell ref="N86:O86"/>
    <mergeCell ref="N87:O87"/>
    <mergeCell ref="N88:O88"/>
    <mergeCell ref="N79:O79"/>
    <mergeCell ref="B80:B83"/>
    <mergeCell ref="N80:O80"/>
    <mergeCell ref="N81:O81"/>
    <mergeCell ref="N82:O82"/>
    <mergeCell ref="N83:O83"/>
    <mergeCell ref="N89:O89"/>
    <mergeCell ref="B90:B93"/>
    <mergeCell ref="N90:O90"/>
    <mergeCell ref="N91:O91"/>
    <mergeCell ref="N92:O92"/>
    <mergeCell ref="N93:O93"/>
    <mergeCell ref="N94:O94"/>
    <mergeCell ref="B95:B98"/>
    <mergeCell ref="N95:O95"/>
    <mergeCell ref="N96:O96"/>
    <mergeCell ref="N97:O97"/>
    <mergeCell ref="N98:O98"/>
    <mergeCell ref="N99:O99"/>
    <mergeCell ref="B100:B103"/>
    <mergeCell ref="N100:O100"/>
    <mergeCell ref="N101:O101"/>
    <mergeCell ref="N102:O102"/>
    <mergeCell ref="N103:O103"/>
    <mergeCell ref="N104:O104"/>
    <mergeCell ref="B105:B108"/>
    <mergeCell ref="N105:O105"/>
    <mergeCell ref="N106:O106"/>
    <mergeCell ref="N107:O107"/>
    <mergeCell ref="N108:O108"/>
  </mergeCells>
  <pageMargins left="0.7" right="0.7" top="0.75" bottom="0.75" header="0.3" footer="0.3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52"/>
  <sheetViews>
    <sheetView tabSelected="1" topLeftCell="A4" workbookViewId="0">
      <selection activeCell="D5" sqref="D5:T6"/>
    </sheetView>
  </sheetViews>
  <sheetFormatPr defaultRowHeight="15" x14ac:dyDescent="0.25"/>
  <cols>
    <col min="1" max="1" width="4" customWidth="1"/>
    <col min="2" max="2" width="18.7109375" customWidth="1"/>
    <col min="3" max="3" width="12.7109375" customWidth="1"/>
    <col min="4" max="4" width="10" bestFit="1" customWidth="1"/>
    <col min="5" max="5" width="9.7109375" bestFit="1" customWidth="1"/>
    <col min="7" max="7" width="10.5703125" customWidth="1"/>
    <col min="9" max="9" width="10" customWidth="1"/>
    <col min="10" max="10" width="11.140625" customWidth="1"/>
    <col min="11" max="11" width="11.42578125" customWidth="1"/>
    <col min="12" max="12" width="10.85546875" bestFit="1" customWidth="1"/>
    <col min="13" max="13" width="12.5703125" customWidth="1"/>
    <col min="14" max="14" width="10.85546875" customWidth="1"/>
    <col min="15" max="15" width="12.140625" style="146" customWidth="1"/>
    <col min="16" max="16" width="11.42578125" customWidth="1"/>
    <col min="17" max="19" width="9.85546875" customWidth="1"/>
  </cols>
  <sheetData>
    <row r="2" spans="1:20" ht="21" customHeight="1" x14ac:dyDescent="0.25">
      <c r="M2" s="116" t="s">
        <v>57</v>
      </c>
      <c r="N2" s="116"/>
      <c r="O2" s="171"/>
      <c r="P2" s="14"/>
      <c r="Q2" s="14"/>
      <c r="R2" s="14"/>
      <c r="S2" s="14"/>
    </row>
    <row r="3" spans="1:20" ht="36.75" customHeight="1" x14ac:dyDescent="0.25">
      <c r="A3" s="116" t="s">
        <v>58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71"/>
      <c r="P3" s="14"/>
      <c r="Q3" s="14"/>
      <c r="R3" s="14"/>
      <c r="S3" s="14"/>
    </row>
    <row r="4" spans="1:20" ht="42.75" customHeight="1" thickBot="1" x14ac:dyDescent="0.3">
      <c r="B4" s="13"/>
    </row>
    <row r="5" spans="1:20" ht="42" customHeight="1" x14ac:dyDescent="0.25">
      <c r="B5" s="4"/>
      <c r="C5" s="23"/>
      <c r="D5" s="117" t="s">
        <v>60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2"/>
    </row>
    <row r="6" spans="1:20" ht="42.75" thickBot="1" x14ac:dyDescent="0.3">
      <c r="B6" s="7" t="s">
        <v>59</v>
      </c>
      <c r="C6" s="14" t="s">
        <v>3</v>
      </c>
      <c r="D6" s="118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4"/>
    </row>
    <row r="7" spans="1:20" ht="21.75" thickBot="1" x14ac:dyDescent="0.3">
      <c r="B7" s="9"/>
      <c r="C7" s="24"/>
      <c r="D7" s="66" t="s">
        <v>97</v>
      </c>
      <c r="E7" s="67">
        <v>2015</v>
      </c>
      <c r="F7" s="67">
        <v>2016</v>
      </c>
      <c r="G7" s="67">
        <v>2017</v>
      </c>
      <c r="H7" s="67">
        <v>2018</v>
      </c>
      <c r="I7" s="67">
        <v>2019</v>
      </c>
      <c r="J7" s="68">
        <v>2020</v>
      </c>
      <c r="K7" s="67">
        <v>2021</v>
      </c>
      <c r="L7" s="67">
        <v>2022</v>
      </c>
      <c r="M7" s="67">
        <v>2023</v>
      </c>
      <c r="N7" s="67">
        <v>2024</v>
      </c>
      <c r="O7" s="172">
        <v>2025</v>
      </c>
      <c r="P7" s="5">
        <v>2026</v>
      </c>
      <c r="Q7" s="5">
        <v>2027</v>
      </c>
      <c r="R7" s="5">
        <v>2028</v>
      </c>
      <c r="S7" s="5">
        <v>2029</v>
      </c>
      <c r="T7" s="78">
        <v>2030</v>
      </c>
    </row>
    <row r="8" spans="1:20" ht="21.75" thickBot="1" x14ac:dyDescent="0.3">
      <c r="B8" s="7" t="s">
        <v>19</v>
      </c>
      <c r="C8" s="17" t="s">
        <v>14</v>
      </c>
      <c r="D8" s="51">
        <f>SUM(E8:O8)</f>
        <v>553208.39166999992</v>
      </c>
      <c r="E8" s="52">
        <f>SUM(E9:E12)</f>
        <v>8799.7537000000011</v>
      </c>
      <c r="F8" s="52">
        <f t="shared" ref="F8:T8" si="0">SUM(F9:F12)</f>
        <v>32662.496649999997</v>
      </c>
      <c r="G8" s="52">
        <f t="shared" si="0"/>
        <v>11418.435379999999</v>
      </c>
      <c r="H8" s="52">
        <f t="shared" si="0"/>
        <v>10989.7359</v>
      </c>
      <c r="I8" s="52">
        <f t="shared" si="0"/>
        <v>12693.204000000002</v>
      </c>
      <c r="J8" s="73">
        <f t="shared" si="0"/>
        <v>34585.11058</v>
      </c>
      <c r="K8" s="52">
        <f t="shared" si="0"/>
        <v>68373.533070000005</v>
      </c>
      <c r="L8" s="74">
        <f t="shared" si="0"/>
        <v>138433.00342999998</v>
      </c>
      <c r="M8" s="74">
        <f t="shared" si="0"/>
        <v>181389.62748</v>
      </c>
      <c r="N8" s="52">
        <f t="shared" si="0"/>
        <v>14777.412709999999</v>
      </c>
      <c r="O8" s="173">
        <f t="shared" si="0"/>
        <v>39086.07877</v>
      </c>
      <c r="P8" s="15">
        <f t="shared" si="0"/>
        <v>61564.212</v>
      </c>
      <c r="Q8" s="15">
        <f t="shared" si="0"/>
        <v>7894.7089999999998</v>
      </c>
      <c r="R8" s="15">
        <f t="shared" si="0"/>
        <v>0</v>
      </c>
      <c r="S8" s="15">
        <f t="shared" si="0"/>
        <v>0</v>
      </c>
      <c r="T8" s="79">
        <f t="shared" si="0"/>
        <v>0</v>
      </c>
    </row>
    <row r="9" spans="1:20" ht="53.25" thickBot="1" x14ac:dyDescent="0.3">
      <c r="B9" s="7" t="s">
        <v>87</v>
      </c>
      <c r="C9" s="17" t="s">
        <v>8</v>
      </c>
      <c r="D9" s="37">
        <f>SUM(E9:T9)</f>
        <v>0</v>
      </c>
      <c r="E9" s="38">
        <f>SUM(E14+E18+E23+E28+E33+E38+E43+E48+E53+E58+E63+E68+E73+E78+E83+E88+E93+E98+E103+E108+E113+E118+E124)</f>
        <v>0</v>
      </c>
      <c r="F9" s="38">
        <f t="shared" ref="F9:T9" si="1">SUM(F14+F18+F23+F28+F33+F38+F43+F48+F53+F58+F63+F68+F73+F78+F83+F88+F93+F98+F103+F108+F113+F118+F124)</f>
        <v>0</v>
      </c>
      <c r="G9" s="38">
        <f t="shared" si="1"/>
        <v>0</v>
      </c>
      <c r="H9" s="38">
        <f t="shared" si="1"/>
        <v>0</v>
      </c>
      <c r="I9" s="38">
        <f t="shared" si="1"/>
        <v>0</v>
      </c>
      <c r="J9" s="75">
        <f t="shared" si="1"/>
        <v>0</v>
      </c>
      <c r="K9" s="38">
        <f t="shared" si="1"/>
        <v>0</v>
      </c>
      <c r="L9" s="38">
        <f t="shared" si="1"/>
        <v>0</v>
      </c>
      <c r="M9" s="38">
        <f t="shared" si="1"/>
        <v>0</v>
      </c>
      <c r="N9" s="38">
        <f t="shared" si="1"/>
        <v>0</v>
      </c>
      <c r="O9" s="155">
        <f t="shared" si="1"/>
        <v>0</v>
      </c>
      <c r="P9" s="76">
        <f t="shared" si="1"/>
        <v>0</v>
      </c>
      <c r="Q9" s="76">
        <f t="shared" si="1"/>
        <v>0</v>
      </c>
      <c r="R9" s="76">
        <f t="shared" si="1"/>
        <v>0</v>
      </c>
      <c r="S9" s="76">
        <f t="shared" si="1"/>
        <v>0</v>
      </c>
      <c r="T9" s="80">
        <f t="shared" si="1"/>
        <v>0</v>
      </c>
    </row>
    <row r="10" spans="1:20" ht="21.75" thickBot="1" x14ac:dyDescent="0.3">
      <c r="B10" s="8"/>
      <c r="C10" s="17" t="s">
        <v>9</v>
      </c>
      <c r="D10" s="31">
        <f t="shared" ref="D10:D73" si="2">SUM(E10:T10)</f>
        <v>449289.30838000006</v>
      </c>
      <c r="E10" s="20">
        <f>SUM(E15+E19+E24+E29+E34+E39+E44+E49+E54+E59+E64+E69+E74+E79+E84+E89+E94+E99+E104+E109+E114+E119+E125)</f>
        <v>802.66</v>
      </c>
      <c r="F10" s="20">
        <f t="shared" ref="F10:T10" si="3">SUM(F15+F19+F24+F29+F34+F39+F44+F49+F54+F59+F64+F69+F74+F79+F84+F89+F94+F99+F104+F109+F114+F119+F125)</f>
        <v>15595</v>
      </c>
      <c r="G10" s="20">
        <f t="shared" si="3"/>
        <v>0</v>
      </c>
      <c r="H10" s="20">
        <f t="shared" si="3"/>
        <v>0</v>
      </c>
      <c r="I10" s="20">
        <f t="shared" si="3"/>
        <v>1158.1369999999999</v>
      </c>
      <c r="J10" s="26">
        <f t="shared" si="3"/>
        <v>16551.17958</v>
      </c>
      <c r="K10" s="20">
        <f t="shared" si="3"/>
        <v>52980.540799999995</v>
      </c>
      <c r="L10" s="55">
        <f t="shared" si="3"/>
        <v>112849.09</v>
      </c>
      <c r="M10" s="20">
        <f t="shared" si="3"/>
        <v>167271.891</v>
      </c>
      <c r="N10" s="20">
        <f t="shared" si="3"/>
        <v>3286.8020000000001</v>
      </c>
      <c r="O10" s="174">
        <v>21624.505000000001</v>
      </c>
      <c r="P10" s="69">
        <f t="shared" si="3"/>
        <v>57169.502999999997</v>
      </c>
      <c r="Q10" s="69">
        <f t="shared" si="3"/>
        <v>0</v>
      </c>
      <c r="R10" s="69">
        <f t="shared" si="3"/>
        <v>0</v>
      </c>
      <c r="S10" s="69">
        <f t="shared" si="3"/>
        <v>0</v>
      </c>
      <c r="T10" s="81">
        <f t="shared" si="3"/>
        <v>0</v>
      </c>
    </row>
    <row r="11" spans="1:20" ht="32.25" thickBot="1" x14ac:dyDescent="0.3">
      <c r="B11" s="8"/>
      <c r="C11" s="17" t="s">
        <v>10</v>
      </c>
      <c r="D11" s="31">
        <f>SUM(E11:T11)</f>
        <v>172832.48421</v>
      </c>
      <c r="E11" s="20">
        <f>SUM(E16+E20+E25+E30+E35+E40+E45+E50+E55+E60+E65+E70+E75+E80+E85+E90+E95+E100+E105+E110+E115+E120+E126)</f>
        <v>7997.0937000000004</v>
      </c>
      <c r="F11" s="20">
        <f t="shared" ref="F11:T11" si="4">SUM(F16+F20+F25+F30+F35+F40+F45+F50+F55+F60+F65+F70+F75+F80+F85+F90+F95+F100+F105+F110+F115+F120+F126)</f>
        <v>16521.976569999999</v>
      </c>
      <c r="G11" s="20">
        <f t="shared" si="4"/>
        <v>11418.435379999999</v>
      </c>
      <c r="H11" s="20">
        <f t="shared" si="4"/>
        <v>10989.7359</v>
      </c>
      <c r="I11" s="20">
        <f t="shared" si="4"/>
        <v>11535.067000000001</v>
      </c>
      <c r="J11" s="26">
        <f t="shared" si="4"/>
        <v>18033.931</v>
      </c>
      <c r="K11" s="20">
        <f t="shared" si="4"/>
        <v>15392.992270000002</v>
      </c>
      <c r="L11" s="54">
        <f>SUM(L16+L20+L25+L30+L35+L40+L45+L50+L55+L60+L65+L70+L75+L80+L85+L90+L95+L100+L105+L110+L115+L120+L126)</f>
        <v>25583.913430000001</v>
      </c>
      <c r="M11" s="20">
        <f t="shared" si="4"/>
        <v>14117.73648</v>
      </c>
      <c r="N11" s="20">
        <f t="shared" si="4"/>
        <v>11490.610709999999</v>
      </c>
      <c r="O11" s="164">
        <v>17461.573769999999</v>
      </c>
      <c r="P11" s="69">
        <f t="shared" si="4"/>
        <v>4394.7089999999998</v>
      </c>
      <c r="Q11" s="69">
        <f>SUM(Q16+Q20+Q25+Q30+Q35+Q40+Q45+Q50+Q55+Q60+Q65+Q70+Q75+Q80+Q85+Q90+Q95+Q100+Q105+Q110+Q115+Q120+Q126+Q132+Q138+Q144)</f>
        <v>7894.7089999999998</v>
      </c>
      <c r="R11" s="69">
        <f t="shared" si="4"/>
        <v>0</v>
      </c>
      <c r="S11" s="69">
        <f t="shared" si="4"/>
        <v>0</v>
      </c>
      <c r="T11" s="81">
        <f t="shared" si="4"/>
        <v>0</v>
      </c>
    </row>
    <row r="12" spans="1:20" ht="42.75" thickBot="1" x14ac:dyDescent="0.3">
      <c r="B12" s="9"/>
      <c r="C12" s="17" t="s">
        <v>11</v>
      </c>
      <c r="D12" s="31">
        <f t="shared" si="2"/>
        <v>545.52008000000001</v>
      </c>
      <c r="E12" s="20">
        <f>SUM(E17+E21+E26+E31+E36+E41+E46+E51+E56+E61+E66+E71+E76+E81+E86+E96+E101+E106+E111+E116+E122+E128)</f>
        <v>0</v>
      </c>
      <c r="F12" s="21">
        <f t="shared" ref="F12:N12" si="5">SUM(F17+F21+F26+F31+F36+F41+F46+F51+F56+F61+F66+F71+F76+F81+F86+F96+F101+F106+F111+F116+F122+F128)</f>
        <v>545.52008000000001</v>
      </c>
      <c r="G12" s="20">
        <f t="shared" si="5"/>
        <v>0</v>
      </c>
      <c r="H12" s="20">
        <f t="shared" si="5"/>
        <v>0</v>
      </c>
      <c r="I12" s="20">
        <f t="shared" si="5"/>
        <v>0</v>
      </c>
      <c r="J12" s="26">
        <f t="shared" si="5"/>
        <v>0</v>
      </c>
      <c r="K12" s="20">
        <f t="shared" si="5"/>
        <v>0</v>
      </c>
      <c r="L12" s="20">
        <f t="shared" si="5"/>
        <v>0</v>
      </c>
      <c r="M12" s="20">
        <f t="shared" si="5"/>
        <v>0</v>
      </c>
      <c r="N12" s="20">
        <f t="shared" si="5"/>
        <v>0</v>
      </c>
      <c r="O12" s="156">
        <f t="shared" ref="O12:T12" si="6">SUM(O17+O21+O26+O31+O36+O41+O46+O51+O56+O61+O66+O71+O76+O81+O86+O91+O96+O101+O106+O111+O116+O121+O127)</f>
        <v>0</v>
      </c>
      <c r="P12" s="69">
        <f t="shared" si="6"/>
        <v>0</v>
      </c>
      <c r="Q12" s="69"/>
      <c r="R12" s="69">
        <f t="shared" si="6"/>
        <v>0</v>
      </c>
      <c r="S12" s="69">
        <f t="shared" si="6"/>
        <v>0</v>
      </c>
      <c r="T12" s="81">
        <f t="shared" si="6"/>
        <v>0</v>
      </c>
    </row>
    <row r="13" spans="1:20" ht="15.75" thickBot="1" x14ac:dyDescent="0.3">
      <c r="B13" s="12" t="s">
        <v>61</v>
      </c>
      <c r="C13" s="19" t="s">
        <v>14</v>
      </c>
      <c r="D13" s="32">
        <f t="shared" si="2"/>
        <v>8744.1470399999998</v>
      </c>
      <c r="E13" s="21">
        <f>SUM(E14:E17)</f>
        <v>7859.5382200000004</v>
      </c>
      <c r="F13" s="21">
        <f t="shared" ref="F13:T13" si="7">SUM(F14:F17)</f>
        <v>569.60882000000004</v>
      </c>
      <c r="G13" s="21">
        <f t="shared" si="7"/>
        <v>0</v>
      </c>
      <c r="H13" s="21">
        <f t="shared" si="7"/>
        <v>0</v>
      </c>
      <c r="I13" s="21">
        <f t="shared" si="7"/>
        <v>0</v>
      </c>
      <c r="J13" s="65">
        <f t="shared" si="7"/>
        <v>0</v>
      </c>
      <c r="K13" s="21">
        <f t="shared" si="7"/>
        <v>0</v>
      </c>
      <c r="L13" s="21">
        <f t="shared" si="7"/>
        <v>315</v>
      </c>
      <c r="M13" s="21">
        <f t="shared" si="7"/>
        <v>0</v>
      </c>
      <c r="N13" s="21">
        <f t="shared" si="7"/>
        <v>0</v>
      </c>
      <c r="O13" s="168">
        <f>SUM(O14:O17)</f>
        <v>0</v>
      </c>
      <c r="P13" s="70">
        <f t="shared" ref="P13:S13" si="8">SUM(P14:P17)</f>
        <v>0</v>
      </c>
      <c r="Q13" s="70">
        <f t="shared" si="8"/>
        <v>0</v>
      </c>
      <c r="R13" s="70">
        <f t="shared" si="8"/>
        <v>0</v>
      </c>
      <c r="S13" s="70">
        <f t="shared" si="8"/>
        <v>0</v>
      </c>
      <c r="T13" s="77">
        <f t="shared" si="7"/>
        <v>0</v>
      </c>
    </row>
    <row r="14" spans="1:20" ht="24" customHeight="1" thickBot="1" x14ac:dyDescent="0.3">
      <c r="B14" s="101" t="s">
        <v>62</v>
      </c>
      <c r="C14" s="19" t="s">
        <v>8</v>
      </c>
      <c r="D14" s="32">
        <f t="shared" si="2"/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65">
        <v>0</v>
      </c>
      <c r="K14" s="21">
        <v>0</v>
      </c>
      <c r="L14" s="21">
        <v>0</v>
      </c>
      <c r="M14" s="21">
        <v>0</v>
      </c>
      <c r="N14" s="21">
        <v>0</v>
      </c>
      <c r="O14" s="168">
        <v>0</v>
      </c>
      <c r="P14" s="70">
        <v>0</v>
      </c>
      <c r="Q14" s="70">
        <v>0</v>
      </c>
      <c r="R14" s="70">
        <v>0</v>
      </c>
      <c r="S14" s="70">
        <v>0</v>
      </c>
      <c r="T14" s="33">
        <v>0</v>
      </c>
    </row>
    <row r="15" spans="1:20" ht="23.25" thickBot="1" x14ac:dyDescent="0.3">
      <c r="B15" s="101"/>
      <c r="C15" s="19" t="s">
        <v>9</v>
      </c>
      <c r="D15" s="32">
        <f t="shared" si="2"/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65">
        <v>0</v>
      </c>
      <c r="K15" s="21">
        <v>0</v>
      </c>
      <c r="L15" s="21">
        <v>0</v>
      </c>
      <c r="M15" s="21">
        <v>0</v>
      </c>
      <c r="N15" s="21">
        <v>0</v>
      </c>
      <c r="O15" s="168">
        <v>0</v>
      </c>
      <c r="P15" s="70">
        <v>0</v>
      </c>
      <c r="Q15" s="70">
        <v>0</v>
      </c>
      <c r="R15" s="70">
        <v>0</v>
      </c>
      <c r="S15" s="70">
        <v>0</v>
      </c>
      <c r="T15" s="33">
        <v>0</v>
      </c>
    </row>
    <row r="16" spans="1:20" ht="34.5" thickBot="1" x14ac:dyDescent="0.3">
      <c r="B16" s="101"/>
      <c r="C16" s="19" t="s">
        <v>10</v>
      </c>
      <c r="D16" s="32">
        <f t="shared" si="2"/>
        <v>8744.1470399999998</v>
      </c>
      <c r="E16" s="21">
        <v>7859.5382200000004</v>
      </c>
      <c r="F16" s="21">
        <v>569.60882000000004</v>
      </c>
      <c r="G16" s="22">
        <v>0</v>
      </c>
      <c r="H16" s="21">
        <v>0</v>
      </c>
      <c r="I16" s="21">
        <v>0</v>
      </c>
      <c r="J16" s="65">
        <v>0</v>
      </c>
      <c r="K16" s="21">
        <v>0</v>
      </c>
      <c r="L16" s="21">
        <v>315</v>
      </c>
      <c r="M16" s="21">
        <v>0</v>
      </c>
      <c r="N16" s="21">
        <v>0</v>
      </c>
      <c r="O16" s="168">
        <v>0</v>
      </c>
      <c r="P16" s="70">
        <v>0</v>
      </c>
      <c r="Q16" s="70">
        <v>0</v>
      </c>
      <c r="R16" s="70">
        <v>0</v>
      </c>
      <c r="S16" s="70">
        <v>0</v>
      </c>
      <c r="T16" s="33">
        <v>0</v>
      </c>
    </row>
    <row r="17" spans="2:20" ht="45.75" thickBot="1" x14ac:dyDescent="0.3">
      <c r="B17" s="9"/>
      <c r="C17" s="19" t="s">
        <v>11</v>
      </c>
      <c r="D17" s="32">
        <f t="shared" si="2"/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65">
        <v>0</v>
      </c>
      <c r="K17" s="21">
        <v>0</v>
      </c>
      <c r="L17" s="21">
        <v>0</v>
      </c>
      <c r="M17" s="21">
        <v>0</v>
      </c>
      <c r="N17" s="21">
        <v>0</v>
      </c>
      <c r="O17" s="168">
        <v>0</v>
      </c>
      <c r="P17" s="70">
        <v>0</v>
      </c>
      <c r="Q17" s="70">
        <v>0</v>
      </c>
      <c r="R17" s="70">
        <v>0</v>
      </c>
      <c r="S17" s="70">
        <v>0</v>
      </c>
      <c r="T17" s="33">
        <v>0</v>
      </c>
    </row>
    <row r="18" spans="2:20" ht="23.25" thickBot="1" x14ac:dyDescent="0.3">
      <c r="B18" s="143" t="s">
        <v>63</v>
      </c>
      <c r="C18" s="19" t="s">
        <v>8</v>
      </c>
      <c r="D18" s="32">
        <f t="shared" si="2"/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65">
        <v>0</v>
      </c>
      <c r="K18" s="21">
        <v>0</v>
      </c>
      <c r="L18" s="21">
        <v>0</v>
      </c>
      <c r="M18" s="21">
        <v>0</v>
      </c>
      <c r="N18" s="21">
        <v>0</v>
      </c>
      <c r="O18" s="168">
        <v>0</v>
      </c>
      <c r="P18" s="70">
        <v>0</v>
      </c>
      <c r="Q18" s="70">
        <v>0</v>
      </c>
      <c r="R18" s="70">
        <v>0</v>
      </c>
      <c r="S18" s="70">
        <v>0</v>
      </c>
      <c r="T18" s="33">
        <v>0</v>
      </c>
    </row>
    <row r="19" spans="2:20" ht="23.25" thickBot="1" x14ac:dyDescent="0.3">
      <c r="B19" s="144"/>
      <c r="C19" s="19" t="s">
        <v>9</v>
      </c>
      <c r="D19" s="32">
        <f t="shared" si="2"/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65">
        <v>0</v>
      </c>
      <c r="K19" s="21">
        <v>0</v>
      </c>
      <c r="L19" s="21">
        <v>0</v>
      </c>
      <c r="M19" s="21">
        <v>0</v>
      </c>
      <c r="N19" s="21">
        <v>0</v>
      </c>
      <c r="O19" s="168">
        <v>0</v>
      </c>
      <c r="P19" s="70">
        <v>0</v>
      </c>
      <c r="Q19" s="70">
        <v>0</v>
      </c>
      <c r="R19" s="70">
        <v>0</v>
      </c>
      <c r="S19" s="70">
        <v>0</v>
      </c>
      <c r="T19" s="33">
        <v>0</v>
      </c>
    </row>
    <row r="20" spans="2:20" ht="34.5" thickBot="1" x14ac:dyDescent="0.3">
      <c r="B20" s="144"/>
      <c r="C20" s="19" t="s">
        <v>10</v>
      </c>
      <c r="D20" s="32">
        <f t="shared" si="2"/>
        <v>92327.243489999993</v>
      </c>
      <c r="E20" s="21">
        <v>0</v>
      </c>
      <c r="F20" s="21">
        <v>2898.9883799999998</v>
      </c>
      <c r="G20" s="21">
        <v>5355.91338</v>
      </c>
      <c r="H20" s="21">
        <v>3667.5990900000002</v>
      </c>
      <c r="I20" s="21">
        <v>9855.4201900000007</v>
      </c>
      <c r="J20" s="65">
        <v>16554.059140000001</v>
      </c>
      <c r="K20" s="21">
        <v>11794.18223</v>
      </c>
      <c r="L20" s="21">
        <v>16430.953389999999</v>
      </c>
      <c r="M20" s="22">
        <v>8857.9629700000005</v>
      </c>
      <c r="N20" s="22">
        <v>9308.6267100000005</v>
      </c>
      <c r="O20" s="175">
        <v>4480.84501</v>
      </c>
      <c r="P20" s="71">
        <v>2227.9839999999999</v>
      </c>
      <c r="Q20" s="71">
        <v>894.70899999999995</v>
      </c>
      <c r="R20" s="71">
        <v>0</v>
      </c>
      <c r="S20" s="71">
        <v>0</v>
      </c>
      <c r="T20" s="33">
        <v>0</v>
      </c>
    </row>
    <row r="21" spans="2:20" ht="45.75" thickBot="1" x14ac:dyDescent="0.3">
      <c r="B21" s="145"/>
      <c r="C21" s="19" t="s">
        <v>11</v>
      </c>
      <c r="D21" s="32">
        <f t="shared" si="2"/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65">
        <v>0</v>
      </c>
      <c r="K21" s="21">
        <v>0</v>
      </c>
      <c r="L21" s="21">
        <v>0</v>
      </c>
      <c r="M21" s="21">
        <v>0</v>
      </c>
      <c r="N21" s="21">
        <v>0</v>
      </c>
      <c r="O21" s="168">
        <v>0</v>
      </c>
      <c r="P21" s="70">
        <v>0</v>
      </c>
      <c r="Q21" s="70">
        <v>0</v>
      </c>
      <c r="R21" s="70">
        <v>0</v>
      </c>
      <c r="S21" s="70">
        <v>0</v>
      </c>
      <c r="T21" s="33">
        <v>0</v>
      </c>
    </row>
    <row r="22" spans="2:20" ht="15.75" thickBot="1" x14ac:dyDescent="0.3">
      <c r="B22" s="133" t="s">
        <v>82</v>
      </c>
      <c r="C22" s="19" t="s">
        <v>14</v>
      </c>
      <c r="D22" s="32">
        <f t="shared" si="2"/>
        <v>1086.325</v>
      </c>
      <c r="E22" s="21">
        <f>SUM(E23:E26)</f>
        <v>0</v>
      </c>
      <c r="F22" s="21">
        <f t="shared" ref="F22:S22" si="9">SUM(F23:F26)</f>
        <v>0</v>
      </c>
      <c r="G22" s="21">
        <f t="shared" si="9"/>
        <v>0</v>
      </c>
      <c r="H22" s="21">
        <f t="shared" si="9"/>
        <v>0</v>
      </c>
      <c r="I22" s="21">
        <f t="shared" si="9"/>
        <v>0</v>
      </c>
      <c r="J22" s="65">
        <f t="shared" si="9"/>
        <v>0</v>
      </c>
      <c r="K22" s="65">
        <f t="shared" si="9"/>
        <v>1086.325</v>
      </c>
      <c r="L22" s="21">
        <f t="shared" si="9"/>
        <v>0</v>
      </c>
      <c r="M22" s="21">
        <f t="shared" si="9"/>
        <v>0</v>
      </c>
      <c r="N22" s="21">
        <f t="shared" si="9"/>
        <v>0</v>
      </c>
      <c r="O22" s="168">
        <f t="shared" si="9"/>
        <v>0</v>
      </c>
      <c r="P22" s="70">
        <f t="shared" si="9"/>
        <v>0</v>
      </c>
      <c r="Q22" s="70">
        <f t="shared" si="9"/>
        <v>0</v>
      </c>
      <c r="R22" s="70">
        <f t="shared" si="9"/>
        <v>0</v>
      </c>
      <c r="S22" s="70">
        <f t="shared" si="9"/>
        <v>0</v>
      </c>
      <c r="T22" s="33">
        <v>0</v>
      </c>
    </row>
    <row r="23" spans="2:20" ht="23.25" thickBot="1" x14ac:dyDescent="0.3">
      <c r="B23" s="101"/>
      <c r="C23" s="19" t="s">
        <v>8</v>
      </c>
      <c r="D23" s="32">
        <f t="shared" si="2"/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65">
        <v>0</v>
      </c>
      <c r="K23" s="21">
        <v>0</v>
      </c>
      <c r="L23" s="21">
        <v>0</v>
      </c>
      <c r="M23" s="21">
        <v>0</v>
      </c>
      <c r="N23" s="21">
        <v>0</v>
      </c>
      <c r="O23" s="168">
        <v>0</v>
      </c>
      <c r="P23" s="70">
        <v>0</v>
      </c>
      <c r="Q23" s="70">
        <v>0</v>
      </c>
      <c r="R23" s="70">
        <v>0</v>
      </c>
      <c r="S23" s="70">
        <v>0</v>
      </c>
      <c r="T23" s="33">
        <v>0</v>
      </c>
    </row>
    <row r="24" spans="2:20" ht="23.25" thickBot="1" x14ac:dyDescent="0.3">
      <c r="B24" s="101"/>
      <c r="C24" s="19" t="s">
        <v>9</v>
      </c>
      <c r="D24" s="32">
        <f t="shared" si="2"/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65">
        <v>0</v>
      </c>
      <c r="K24" s="21">
        <v>0</v>
      </c>
      <c r="L24" s="21">
        <v>0</v>
      </c>
      <c r="M24" s="21">
        <v>0</v>
      </c>
      <c r="N24" s="21">
        <v>0</v>
      </c>
      <c r="O24" s="168">
        <v>0</v>
      </c>
      <c r="P24" s="70">
        <v>0</v>
      </c>
      <c r="Q24" s="70">
        <v>0</v>
      </c>
      <c r="R24" s="70">
        <v>0</v>
      </c>
      <c r="S24" s="70">
        <v>0</v>
      </c>
      <c r="T24" s="33">
        <v>0</v>
      </c>
    </row>
    <row r="25" spans="2:20" ht="34.5" thickBot="1" x14ac:dyDescent="0.3">
      <c r="B25" s="101"/>
      <c r="C25" s="19" t="s">
        <v>10</v>
      </c>
      <c r="D25" s="32">
        <f t="shared" si="2"/>
        <v>1086.325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65">
        <v>0</v>
      </c>
      <c r="K25" s="21">
        <v>1086.325</v>
      </c>
      <c r="L25" s="21">
        <v>0</v>
      </c>
      <c r="M25" s="21">
        <v>0</v>
      </c>
      <c r="N25" s="21">
        <v>0</v>
      </c>
      <c r="O25" s="168">
        <v>0</v>
      </c>
      <c r="P25" s="70">
        <v>0</v>
      </c>
      <c r="Q25" s="70">
        <v>0</v>
      </c>
      <c r="R25" s="70">
        <v>0</v>
      </c>
      <c r="S25" s="70">
        <v>0</v>
      </c>
      <c r="T25" s="33">
        <v>0</v>
      </c>
    </row>
    <row r="26" spans="2:20" ht="45.75" thickBot="1" x14ac:dyDescent="0.3">
      <c r="B26" s="102"/>
      <c r="C26" s="19" t="s">
        <v>11</v>
      </c>
      <c r="D26" s="32">
        <f t="shared" si="2"/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65">
        <v>0</v>
      </c>
      <c r="K26" s="21">
        <v>0</v>
      </c>
      <c r="L26" s="21">
        <v>0</v>
      </c>
      <c r="M26" s="21">
        <v>0</v>
      </c>
      <c r="N26" s="21">
        <v>0</v>
      </c>
      <c r="O26" s="168">
        <v>0</v>
      </c>
      <c r="P26" s="70">
        <v>0</v>
      </c>
      <c r="Q26" s="70">
        <v>0</v>
      </c>
      <c r="R26" s="70">
        <v>0</v>
      </c>
      <c r="S26" s="70">
        <v>0</v>
      </c>
      <c r="T26" s="77">
        <v>0</v>
      </c>
    </row>
    <row r="27" spans="2:20" ht="23.25" thickBot="1" x14ac:dyDescent="0.3">
      <c r="B27" s="12" t="s">
        <v>64</v>
      </c>
      <c r="C27" s="19" t="s">
        <v>14</v>
      </c>
      <c r="D27" s="32">
        <f t="shared" si="2"/>
        <v>15686.65048</v>
      </c>
      <c r="E27" s="21">
        <f>SUM(E28:E31)</f>
        <v>940.21547999999996</v>
      </c>
      <c r="F27" s="21">
        <f t="shared" ref="F27:T27" si="10">SUM(F28:F31)</f>
        <v>0</v>
      </c>
      <c r="G27" s="21">
        <f t="shared" si="10"/>
        <v>0</v>
      </c>
      <c r="H27" s="21">
        <f t="shared" si="10"/>
        <v>0</v>
      </c>
      <c r="I27" s="21">
        <f t="shared" si="10"/>
        <v>0</v>
      </c>
      <c r="J27" s="65">
        <f t="shared" si="10"/>
        <v>0</v>
      </c>
      <c r="K27" s="65">
        <f t="shared" si="10"/>
        <v>500</v>
      </c>
      <c r="L27" s="21">
        <f t="shared" si="10"/>
        <v>204</v>
      </c>
      <c r="M27" s="21">
        <f t="shared" si="10"/>
        <v>0</v>
      </c>
      <c r="N27" s="21">
        <f t="shared" si="10"/>
        <v>270</v>
      </c>
      <c r="O27" s="168">
        <f t="shared" ref="O27:S27" si="11">SUM(O28:O31)</f>
        <v>0</v>
      </c>
      <c r="P27" s="70">
        <f t="shared" si="11"/>
        <v>13772.435000000001</v>
      </c>
      <c r="Q27" s="70">
        <f t="shared" si="11"/>
        <v>0</v>
      </c>
      <c r="R27" s="70">
        <f t="shared" si="11"/>
        <v>0</v>
      </c>
      <c r="S27" s="70">
        <f t="shared" si="11"/>
        <v>0</v>
      </c>
      <c r="T27" s="77">
        <f t="shared" si="10"/>
        <v>0</v>
      </c>
    </row>
    <row r="28" spans="2:20" ht="22.5" customHeight="1" thickBot="1" x14ac:dyDescent="0.3">
      <c r="B28" s="101" t="s">
        <v>65</v>
      </c>
      <c r="C28" s="19" t="s">
        <v>8</v>
      </c>
      <c r="D28" s="32">
        <f t="shared" si="2"/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65">
        <v>0</v>
      </c>
      <c r="K28" s="21">
        <v>0</v>
      </c>
      <c r="L28" s="21">
        <v>0</v>
      </c>
      <c r="M28" s="21">
        <v>0</v>
      </c>
      <c r="N28" s="21">
        <v>0</v>
      </c>
      <c r="O28" s="168">
        <v>0</v>
      </c>
      <c r="P28" s="70"/>
      <c r="Q28" s="70"/>
      <c r="R28" s="70"/>
      <c r="S28" s="70"/>
      <c r="T28" s="33">
        <v>0</v>
      </c>
    </row>
    <row r="29" spans="2:20" ht="23.25" thickBot="1" x14ac:dyDescent="0.3">
      <c r="B29" s="101"/>
      <c r="C29" s="19" t="s">
        <v>9</v>
      </c>
      <c r="D29" s="32">
        <f t="shared" si="2"/>
        <v>14299.646000000001</v>
      </c>
      <c r="E29" s="21">
        <v>802.66</v>
      </c>
      <c r="F29" s="21">
        <v>0</v>
      </c>
      <c r="G29" s="21">
        <v>0</v>
      </c>
      <c r="H29" s="21">
        <v>0</v>
      </c>
      <c r="I29" s="21">
        <v>0</v>
      </c>
      <c r="J29" s="65">
        <v>0</v>
      </c>
      <c r="K29" s="21">
        <v>0</v>
      </c>
      <c r="L29" s="21">
        <v>0</v>
      </c>
      <c r="M29" s="21">
        <v>0</v>
      </c>
      <c r="N29" s="21">
        <v>0</v>
      </c>
      <c r="O29" s="168">
        <v>0</v>
      </c>
      <c r="P29" s="70">
        <v>13496.986000000001</v>
      </c>
      <c r="Q29" s="70"/>
      <c r="R29" s="70"/>
      <c r="S29" s="70"/>
      <c r="T29" s="33">
        <v>0</v>
      </c>
    </row>
    <row r="30" spans="2:20" ht="34.5" thickBot="1" x14ac:dyDescent="0.3">
      <c r="B30" s="8"/>
      <c r="C30" s="19" t="s">
        <v>10</v>
      </c>
      <c r="D30" s="32">
        <f t="shared" si="2"/>
        <v>1387.0044800000001</v>
      </c>
      <c r="E30" s="21">
        <v>137.55547999999999</v>
      </c>
      <c r="F30" s="21">
        <v>0</v>
      </c>
      <c r="G30" s="21">
        <v>0</v>
      </c>
      <c r="H30" s="21">
        <v>0</v>
      </c>
      <c r="I30" s="21">
        <v>0</v>
      </c>
      <c r="J30" s="65">
        <v>0</v>
      </c>
      <c r="K30" s="21">
        <v>500</v>
      </c>
      <c r="L30" s="21">
        <v>204</v>
      </c>
      <c r="M30" s="21">
        <v>0</v>
      </c>
      <c r="N30" s="21">
        <v>270</v>
      </c>
      <c r="O30" s="168">
        <v>0</v>
      </c>
      <c r="P30" s="70">
        <v>275.44900000000001</v>
      </c>
      <c r="Q30" s="70"/>
      <c r="R30" s="70"/>
      <c r="S30" s="70"/>
      <c r="T30" s="33">
        <v>0</v>
      </c>
    </row>
    <row r="31" spans="2:20" ht="45.75" thickBot="1" x14ac:dyDescent="0.3">
      <c r="B31" s="9"/>
      <c r="C31" s="19" t="s">
        <v>11</v>
      </c>
      <c r="D31" s="32">
        <f t="shared" si="2"/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65">
        <v>0</v>
      </c>
      <c r="K31" s="21">
        <v>0</v>
      </c>
      <c r="L31" s="21">
        <v>0</v>
      </c>
      <c r="M31" s="21">
        <v>0</v>
      </c>
      <c r="N31" s="21">
        <v>0</v>
      </c>
      <c r="O31" s="168">
        <v>0</v>
      </c>
      <c r="P31" s="70"/>
      <c r="Q31" s="70"/>
      <c r="R31" s="70"/>
      <c r="S31" s="70"/>
      <c r="T31" s="33">
        <v>0</v>
      </c>
    </row>
    <row r="32" spans="2:20" ht="23.25" thickBot="1" x14ac:dyDescent="0.3">
      <c r="B32" s="12" t="s">
        <v>66</v>
      </c>
      <c r="C32" s="19" t="s">
        <v>14</v>
      </c>
      <c r="D32" s="32">
        <f t="shared" si="2"/>
        <v>10952.51945</v>
      </c>
      <c r="E32" s="21">
        <f>SUM(E33:E36)</f>
        <v>0</v>
      </c>
      <c r="F32" s="21">
        <f t="shared" ref="F32:T32" si="12">SUM(F33:F36)</f>
        <v>10952.51945</v>
      </c>
      <c r="G32" s="21">
        <f t="shared" si="12"/>
        <v>0</v>
      </c>
      <c r="H32" s="21">
        <f t="shared" si="12"/>
        <v>0</v>
      </c>
      <c r="I32" s="21">
        <f t="shared" si="12"/>
        <v>0</v>
      </c>
      <c r="J32" s="65">
        <f t="shared" si="12"/>
        <v>0</v>
      </c>
      <c r="K32" s="21">
        <f t="shared" si="12"/>
        <v>0</v>
      </c>
      <c r="L32" s="21">
        <f t="shared" si="12"/>
        <v>0</v>
      </c>
      <c r="M32" s="21">
        <f t="shared" si="12"/>
        <v>0</v>
      </c>
      <c r="N32" s="21">
        <f t="shared" si="12"/>
        <v>0</v>
      </c>
      <c r="O32" s="168">
        <f t="shared" si="12"/>
        <v>0</v>
      </c>
      <c r="P32" s="70">
        <f t="shared" si="12"/>
        <v>0</v>
      </c>
      <c r="Q32" s="70">
        <f t="shared" si="12"/>
        <v>0</v>
      </c>
      <c r="R32" s="70">
        <f t="shared" si="12"/>
        <v>0</v>
      </c>
      <c r="S32" s="70">
        <f t="shared" si="12"/>
        <v>0</v>
      </c>
      <c r="T32" s="77">
        <f t="shared" si="12"/>
        <v>0</v>
      </c>
    </row>
    <row r="33" spans="2:20" ht="46.5" customHeight="1" thickBot="1" x14ac:dyDescent="0.3">
      <c r="B33" s="12" t="s">
        <v>67</v>
      </c>
      <c r="C33" s="19" t="s">
        <v>8</v>
      </c>
      <c r="D33" s="32">
        <f t="shared" si="2"/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65">
        <v>0</v>
      </c>
      <c r="K33" s="21">
        <v>0</v>
      </c>
      <c r="L33" s="21">
        <v>0</v>
      </c>
      <c r="M33" s="21">
        <v>0</v>
      </c>
      <c r="N33" s="21">
        <v>0</v>
      </c>
      <c r="O33" s="168">
        <v>0</v>
      </c>
      <c r="P33" s="70"/>
      <c r="Q33" s="70"/>
      <c r="R33" s="70"/>
      <c r="S33" s="70"/>
      <c r="T33" s="33">
        <v>0</v>
      </c>
    </row>
    <row r="34" spans="2:20" ht="24.75" customHeight="1" thickBot="1" x14ac:dyDescent="0.3">
      <c r="B34" s="12" t="s">
        <v>68</v>
      </c>
      <c r="C34" s="19" t="s">
        <v>9</v>
      </c>
      <c r="D34" s="32">
        <f t="shared" si="2"/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65">
        <v>0</v>
      </c>
      <c r="K34" s="21">
        <v>0</v>
      </c>
      <c r="L34" s="21">
        <v>0</v>
      </c>
      <c r="M34" s="21">
        <v>0</v>
      </c>
      <c r="N34" s="21">
        <v>0</v>
      </c>
      <c r="O34" s="168">
        <v>0</v>
      </c>
      <c r="P34" s="70"/>
      <c r="Q34" s="70"/>
      <c r="R34" s="70"/>
      <c r="S34" s="70"/>
      <c r="T34" s="33">
        <v>0</v>
      </c>
    </row>
    <row r="35" spans="2:20" ht="34.5" thickBot="1" x14ac:dyDescent="0.3">
      <c r="B35" s="8"/>
      <c r="C35" s="19" t="s">
        <v>10</v>
      </c>
      <c r="D35" s="32">
        <f t="shared" si="2"/>
        <v>10406.99937</v>
      </c>
      <c r="E35" s="21">
        <v>0</v>
      </c>
      <c r="F35" s="21">
        <v>10406.99937</v>
      </c>
      <c r="G35" s="21">
        <v>0</v>
      </c>
      <c r="H35" s="21">
        <v>0</v>
      </c>
      <c r="I35" s="21">
        <v>0</v>
      </c>
      <c r="J35" s="65">
        <v>0</v>
      </c>
      <c r="K35" s="21">
        <v>0</v>
      </c>
      <c r="L35" s="21">
        <v>0</v>
      </c>
      <c r="M35" s="21">
        <v>0</v>
      </c>
      <c r="N35" s="21">
        <v>0</v>
      </c>
      <c r="O35" s="168">
        <v>0</v>
      </c>
      <c r="P35" s="70"/>
      <c r="Q35" s="70"/>
      <c r="R35" s="70"/>
      <c r="S35" s="70"/>
      <c r="T35" s="33">
        <v>0</v>
      </c>
    </row>
    <row r="36" spans="2:20" ht="45.75" thickBot="1" x14ac:dyDescent="0.3">
      <c r="B36" s="9"/>
      <c r="C36" s="19" t="s">
        <v>11</v>
      </c>
      <c r="D36" s="32">
        <f t="shared" si="2"/>
        <v>545.52008000000001</v>
      </c>
      <c r="E36" s="21">
        <v>0</v>
      </c>
      <c r="F36" s="21">
        <v>545.52008000000001</v>
      </c>
      <c r="G36" s="21">
        <v>0</v>
      </c>
      <c r="H36" s="21">
        <v>0</v>
      </c>
      <c r="I36" s="21">
        <v>0</v>
      </c>
      <c r="J36" s="65">
        <v>0</v>
      </c>
      <c r="K36" s="21">
        <v>0</v>
      </c>
      <c r="L36" s="21">
        <v>0</v>
      </c>
      <c r="M36" s="21">
        <v>0</v>
      </c>
      <c r="N36" s="21">
        <v>0</v>
      </c>
      <c r="O36" s="168">
        <v>0</v>
      </c>
      <c r="P36" s="70"/>
      <c r="Q36" s="70"/>
      <c r="R36" s="70"/>
      <c r="S36" s="70"/>
      <c r="T36" s="33">
        <v>0</v>
      </c>
    </row>
    <row r="37" spans="2:20" ht="23.25" thickBot="1" x14ac:dyDescent="0.3">
      <c r="B37" s="12" t="s">
        <v>69</v>
      </c>
      <c r="C37" s="19" t="s">
        <v>14</v>
      </c>
      <c r="D37" s="32">
        <f t="shared" si="2"/>
        <v>20418.274429999998</v>
      </c>
      <c r="E37" s="21">
        <f>SUM(E38:E41)</f>
        <v>0</v>
      </c>
      <c r="F37" s="21">
        <f t="shared" ref="F37:T37" si="13">SUM(F38:F41)</f>
        <v>16416.18</v>
      </c>
      <c r="G37" s="21">
        <f t="shared" si="13"/>
        <v>1582.80081</v>
      </c>
      <c r="H37" s="21">
        <f t="shared" si="13"/>
        <v>1209.64681</v>
      </c>
      <c r="I37" s="21">
        <f t="shared" si="13"/>
        <v>1209.64681</v>
      </c>
      <c r="J37" s="65">
        <f t="shared" si="13"/>
        <v>0</v>
      </c>
      <c r="K37" s="21">
        <f t="shared" si="13"/>
        <v>0</v>
      </c>
      <c r="L37" s="21">
        <f t="shared" si="13"/>
        <v>0</v>
      </c>
      <c r="M37" s="21">
        <f t="shared" si="13"/>
        <v>0</v>
      </c>
      <c r="N37" s="21">
        <f t="shared" si="13"/>
        <v>0</v>
      </c>
      <c r="O37" s="168">
        <f t="shared" si="13"/>
        <v>0</v>
      </c>
      <c r="P37" s="70">
        <f t="shared" si="13"/>
        <v>0</v>
      </c>
      <c r="Q37" s="70">
        <f t="shared" si="13"/>
        <v>0</v>
      </c>
      <c r="R37" s="70">
        <f t="shared" si="13"/>
        <v>0</v>
      </c>
      <c r="S37" s="70">
        <f t="shared" si="13"/>
        <v>0</v>
      </c>
      <c r="T37" s="77">
        <f t="shared" si="13"/>
        <v>0</v>
      </c>
    </row>
    <row r="38" spans="2:20" ht="28.5" customHeight="1" thickBot="1" x14ac:dyDescent="0.3">
      <c r="B38" s="101" t="s">
        <v>70</v>
      </c>
      <c r="C38" s="19" t="s">
        <v>8</v>
      </c>
      <c r="D38" s="32">
        <f t="shared" si="2"/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65">
        <v>0</v>
      </c>
      <c r="K38" s="21">
        <v>0</v>
      </c>
      <c r="L38" s="21">
        <v>0</v>
      </c>
      <c r="M38" s="21">
        <v>0</v>
      </c>
      <c r="N38" s="21">
        <v>0</v>
      </c>
      <c r="O38" s="168">
        <v>0</v>
      </c>
      <c r="P38" s="70"/>
      <c r="Q38" s="70"/>
      <c r="R38" s="70"/>
      <c r="S38" s="70"/>
      <c r="T38" s="33">
        <v>0</v>
      </c>
    </row>
    <row r="39" spans="2:20" ht="23.25" thickBot="1" x14ac:dyDescent="0.3">
      <c r="B39" s="101"/>
      <c r="C39" s="19" t="s">
        <v>9</v>
      </c>
      <c r="D39" s="32">
        <f t="shared" si="2"/>
        <v>15595</v>
      </c>
      <c r="E39" s="21">
        <v>0</v>
      </c>
      <c r="F39" s="21">
        <v>15595</v>
      </c>
      <c r="G39" s="21">
        <v>0</v>
      </c>
      <c r="H39" s="21">
        <v>0</v>
      </c>
      <c r="I39" s="21">
        <v>0</v>
      </c>
      <c r="J39" s="65">
        <v>0</v>
      </c>
      <c r="K39" s="21">
        <v>0</v>
      </c>
      <c r="L39" s="21">
        <v>0</v>
      </c>
      <c r="M39" s="21">
        <v>0</v>
      </c>
      <c r="N39" s="21">
        <v>0</v>
      </c>
      <c r="O39" s="168">
        <v>0</v>
      </c>
      <c r="P39" s="70"/>
      <c r="Q39" s="70"/>
      <c r="R39" s="70"/>
      <c r="S39" s="70"/>
      <c r="T39" s="33">
        <v>0</v>
      </c>
    </row>
    <row r="40" spans="2:20" ht="34.5" thickBot="1" x14ac:dyDescent="0.3">
      <c r="B40" s="101"/>
      <c r="C40" s="19" t="s">
        <v>10</v>
      </c>
      <c r="D40" s="32">
        <f t="shared" si="2"/>
        <v>4823.2744300000004</v>
      </c>
      <c r="E40" s="21">
        <v>0</v>
      </c>
      <c r="F40" s="21">
        <v>821.18</v>
      </c>
      <c r="G40" s="21">
        <v>1582.80081</v>
      </c>
      <c r="H40" s="21">
        <v>1209.64681</v>
      </c>
      <c r="I40" s="21">
        <v>1209.64681</v>
      </c>
      <c r="J40" s="65">
        <v>0</v>
      </c>
      <c r="K40" s="21">
        <v>0</v>
      </c>
      <c r="L40" s="21">
        <v>0</v>
      </c>
      <c r="M40" s="21">
        <v>0</v>
      </c>
      <c r="N40" s="21">
        <v>0</v>
      </c>
      <c r="O40" s="168">
        <v>0</v>
      </c>
      <c r="P40" s="70"/>
      <c r="Q40" s="70"/>
      <c r="R40" s="70"/>
      <c r="S40" s="70"/>
      <c r="T40" s="33">
        <v>0</v>
      </c>
    </row>
    <row r="41" spans="2:20" ht="45.75" thickBot="1" x14ac:dyDescent="0.3">
      <c r="B41" s="9"/>
      <c r="C41" s="19" t="s">
        <v>11</v>
      </c>
      <c r="D41" s="32">
        <f t="shared" si="2"/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65">
        <v>0</v>
      </c>
      <c r="K41" s="21">
        <v>0</v>
      </c>
      <c r="L41" s="21">
        <v>0</v>
      </c>
      <c r="M41" s="21">
        <v>0</v>
      </c>
      <c r="N41" s="21">
        <v>0</v>
      </c>
      <c r="O41" s="168">
        <v>0</v>
      </c>
      <c r="P41" s="70"/>
      <c r="Q41" s="70"/>
      <c r="R41" s="70"/>
      <c r="S41" s="70"/>
      <c r="T41" s="33">
        <v>0</v>
      </c>
    </row>
    <row r="42" spans="2:20" ht="23.25" thickBot="1" x14ac:dyDescent="0.3">
      <c r="B42" s="12" t="s">
        <v>71</v>
      </c>
      <c r="C42" s="19" t="s">
        <v>14</v>
      </c>
      <c r="D42" s="32">
        <f t="shared" si="2"/>
        <v>6904.92119</v>
      </c>
      <c r="E42" s="21">
        <f>SUM(E43:E46)</f>
        <v>0</v>
      </c>
      <c r="F42" s="21">
        <f t="shared" ref="F42:T42" si="14">SUM(F43:F46)</f>
        <v>1825.2</v>
      </c>
      <c r="G42" s="21">
        <f t="shared" si="14"/>
        <v>4479.7211900000002</v>
      </c>
      <c r="H42" s="21">
        <f t="shared" si="14"/>
        <v>0</v>
      </c>
      <c r="I42" s="21">
        <f t="shared" si="14"/>
        <v>0</v>
      </c>
      <c r="J42" s="65">
        <f t="shared" si="14"/>
        <v>0</v>
      </c>
      <c r="K42" s="21">
        <f t="shared" si="14"/>
        <v>0</v>
      </c>
      <c r="L42" s="21">
        <f t="shared" si="14"/>
        <v>300</v>
      </c>
      <c r="M42" s="21">
        <f t="shared" si="14"/>
        <v>300</v>
      </c>
      <c r="N42" s="21">
        <f t="shared" si="14"/>
        <v>0</v>
      </c>
      <c r="O42" s="168">
        <f t="shared" si="14"/>
        <v>0</v>
      </c>
      <c r="P42" s="70">
        <f t="shared" si="14"/>
        <v>0</v>
      </c>
      <c r="Q42" s="70">
        <f t="shared" si="14"/>
        <v>0</v>
      </c>
      <c r="R42" s="70">
        <f t="shared" si="14"/>
        <v>0</v>
      </c>
      <c r="S42" s="70">
        <f t="shared" si="14"/>
        <v>0</v>
      </c>
      <c r="T42" s="77">
        <f t="shared" si="14"/>
        <v>0</v>
      </c>
    </row>
    <row r="43" spans="2:20" ht="24" customHeight="1" thickBot="1" x14ac:dyDescent="0.3">
      <c r="B43" s="101" t="s">
        <v>72</v>
      </c>
      <c r="C43" s="19" t="s">
        <v>8</v>
      </c>
      <c r="D43" s="32">
        <f t="shared" si="2"/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65">
        <v>0</v>
      </c>
      <c r="K43" s="21">
        <v>0</v>
      </c>
      <c r="L43" s="21">
        <v>0</v>
      </c>
      <c r="M43" s="21">
        <v>0</v>
      </c>
      <c r="N43" s="21">
        <v>0</v>
      </c>
      <c r="O43" s="168">
        <v>0</v>
      </c>
      <c r="P43" s="70"/>
      <c r="Q43" s="70"/>
      <c r="R43" s="70"/>
      <c r="S43" s="70"/>
      <c r="T43" s="33">
        <v>0</v>
      </c>
    </row>
    <row r="44" spans="2:20" ht="23.25" thickBot="1" x14ac:dyDescent="0.3">
      <c r="B44" s="101"/>
      <c r="C44" s="19" t="s">
        <v>9</v>
      </c>
      <c r="D44" s="32">
        <f t="shared" si="2"/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65">
        <v>0</v>
      </c>
      <c r="K44" s="21">
        <v>0</v>
      </c>
      <c r="L44" s="21">
        <v>0</v>
      </c>
      <c r="M44" s="21">
        <v>0</v>
      </c>
      <c r="N44" s="21">
        <v>0</v>
      </c>
      <c r="O44" s="168">
        <v>0</v>
      </c>
      <c r="P44" s="70"/>
      <c r="Q44" s="70"/>
      <c r="R44" s="70"/>
      <c r="S44" s="70"/>
      <c r="T44" s="33">
        <v>0</v>
      </c>
    </row>
    <row r="45" spans="2:20" ht="34.5" thickBot="1" x14ac:dyDescent="0.3">
      <c r="B45" s="101"/>
      <c r="C45" s="19" t="s">
        <v>10</v>
      </c>
      <c r="D45" s="32">
        <f t="shared" si="2"/>
        <v>6904.92119</v>
      </c>
      <c r="E45" s="21">
        <v>0</v>
      </c>
      <c r="F45" s="21">
        <v>1825.2</v>
      </c>
      <c r="G45" s="21">
        <v>4479.7211900000002</v>
      </c>
      <c r="H45" s="21">
        <v>0</v>
      </c>
      <c r="I45" s="21">
        <v>0</v>
      </c>
      <c r="J45" s="65">
        <v>0</v>
      </c>
      <c r="K45" s="21">
        <v>0</v>
      </c>
      <c r="L45" s="21">
        <v>300</v>
      </c>
      <c r="M45" s="21">
        <v>300</v>
      </c>
      <c r="N45" s="21">
        <v>0</v>
      </c>
      <c r="O45" s="168">
        <v>0</v>
      </c>
      <c r="P45" s="70"/>
      <c r="Q45" s="70"/>
      <c r="R45" s="70"/>
      <c r="S45" s="70"/>
      <c r="T45" s="33">
        <v>0</v>
      </c>
    </row>
    <row r="46" spans="2:20" ht="45.75" thickBot="1" x14ac:dyDescent="0.3">
      <c r="B46" s="102"/>
      <c r="C46" s="19" t="s">
        <v>11</v>
      </c>
      <c r="D46" s="32">
        <f t="shared" si="2"/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65">
        <v>0</v>
      </c>
      <c r="K46" s="21">
        <v>0</v>
      </c>
      <c r="L46" s="21">
        <v>0</v>
      </c>
      <c r="M46" s="21">
        <v>0</v>
      </c>
      <c r="N46" s="21">
        <v>0</v>
      </c>
      <c r="O46" s="168">
        <v>0</v>
      </c>
      <c r="P46" s="70"/>
      <c r="Q46" s="70"/>
      <c r="R46" s="70"/>
      <c r="S46" s="70"/>
      <c r="T46" s="33">
        <v>0</v>
      </c>
    </row>
    <row r="47" spans="2:20" ht="23.25" thickBot="1" x14ac:dyDescent="0.3">
      <c r="B47" s="12" t="s">
        <v>73</v>
      </c>
      <c r="C47" s="19" t="s">
        <v>14</v>
      </c>
      <c r="D47" s="32">
        <f t="shared" si="2"/>
        <v>6112.49</v>
      </c>
      <c r="E47" s="21">
        <f>SUM(E48:E51)</f>
        <v>0</v>
      </c>
      <c r="F47" s="21">
        <f t="shared" ref="F47:T47" si="15">SUM(F48:F51)</f>
        <v>0</v>
      </c>
      <c r="G47" s="21">
        <f t="shared" si="15"/>
        <v>0</v>
      </c>
      <c r="H47" s="21">
        <f t="shared" si="15"/>
        <v>6112.49</v>
      </c>
      <c r="I47" s="21">
        <f t="shared" si="15"/>
        <v>0</v>
      </c>
      <c r="J47" s="65">
        <f t="shared" si="15"/>
        <v>0</v>
      </c>
      <c r="K47" s="21">
        <f t="shared" si="15"/>
        <v>0</v>
      </c>
      <c r="L47" s="21">
        <f t="shared" si="15"/>
        <v>0</v>
      </c>
      <c r="M47" s="21">
        <f t="shared" si="15"/>
        <v>0</v>
      </c>
      <c r="N47" s="21">
        <f t="shared" si="15"/>
        <v>0</v>
      </c>
      <c r="O47" s="168">
        <f t="shared" si="15"/>
        <v>0</v>
      </c>
      <c r="P47" s="70">
        <f t="shared" si="15"/>
        <v>0</v>
      </c>
      <c r="Q47" s="70">
        <f t="shared" si="15"/>
        <v>0</v>
      </c>
      <c r="R47" s="70">
        <f t="shared" si="15"/>
        <v>0</v>
      </c>
      <c r="S47" s="70">
        <f t="shared" si="15"/>
        <v>0</v>
      </c>
      <c r="T47" s="77">
        <f t="shared" si="15"/>
        <v>0</v>
      </c>
    </row>
    <row r="48" spans="2:20" ht="21.75" customHeight="1" thickBot="1" x14ac:dyDescent="0.3">
      <c r="B48" s="101" t="s">
        <v>74</v>
      </c>
      <c r="C48" s="19" t="s">
        <v>8</v>
      </c>
      <c r="D48" s="32">
        <f t="shared" si="2"/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65">
        <v>0</v>
      </c>
      <c r="K48" s="21">
        <v>0</v>
      </c>
      <c r="L48" s="21">
        <v>0</v>
      </c>
      <c r="M48" s="21">
        <v>0</v>
      </c>
      <c r="N48" s="21">
        <v>0</v>
      </c>
      <c r="O48" s="168">
        <v>0</v>
      </c>
      <c r="P48" s="70"/>
      <c r="Q48" s="70"/>
      <c r="R48" s="70"/>
      <c r="S48" s="70"/>
      <c r="T48" s="33">
        <v>0</v>
      </c>
    </row>
    <row r="49" spans="2:20" ht="23.25" thickBot="1" x14ac:dyDescent="0.3">
      <c r="B49" s="101"/>
      <c r="C49" s="19" t="s">
        <v>9</v>
      </c>
      <c r="D49" s="32">
        <f t="shared" si="2"/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65">
        <v>0</v>
      </c>
      <c r="K49" s="21">
        <v>0</v>
      </c>
      <c r="L49" s="21">
        <v>0</v>
      </c>
      <c r="M49" s="21">
        <v>0</v>
      </c>
      <c r="N49" s="21">
        <v>0</v>
      </c>
      <c r="O49" s="168">
        <v>0</v>
      </c>
      <c r="P49" s="70"/>
      <c r="Q49" s="70"/>
      <c r="R49" s="70"/>
      <c r="S49" s="70"/>
      <c r="T49" s="33">
        <v>0</v>
      </c>
    </row>
    <row r="50" spans="2:20" ht="34.5" thickBot="1" x14ac:dyDescent="0.3">
      <c r="B50" s="101"/>
      <c r="C50" s="19" t="s">
        <v>10</v>
      </c>
      <c r="D50" s="32">
        <f t="shared" si="2"/>
        <v>6112.49</v>
      </c>
      <c r="E50" s="21">
        <v>0</v>
      </c>
      <c r="F50" s="21">
        <v>0</v>
      </c>
      <c r="G50" s="21">
        <v>0</v>
      </c>
      <c r="H50" s="21">
        <v>6112.49</v>
      </c>
      <c r="I50" s="21">
        <v>0</v>
      </c>
      <c r="J50" s="65">
        <v>0</v>
      </c>
      <c r="K50" s="21">
        <v>0</v>
      </c>
      <c r="L50" s="21">
        <v>0</v>
      </c>
      <c r="M50" s="21">
        <v>0</v>
      </c>
      <c r="N50" s="21">
        <v>0</v>
      </c>
      <c r="O50" s="168">
        <v>0</v>
      </c>
      <c r="P50" s="70"/>
      <c r="Q50" s="70"/>
      <c r="R50" s="70"/>
      <c r="S50" s="70"/>
      <c r="T50" s="33">
        <v>0</v>
      </c>
    </row>
    <row r="51" spans="2:20" ht="45.75" thickBot="1" x14ac:dyDescent="0.3">
      <c r="B51" s="9"/>
      <c r="C51" s="19" t="s">
        <v>11</v>
      </c>
      <c r="D51" s="32">
        <f t="shared" si="2"/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65">
        <v>0</v>
      </c>
      <c r="K51" s="21">
        <v>0</v>
      </c>
      <c r="L51" s="21">
        <v>0</v>
      </c>
      <c r="M51" s="21">
        <v>0</v>
      </c>
      <c r="N51" s="21">
        <v>0</v>
      </c>
      <c r="O51" s="168">
        <v>0</v>
      </c>
      <c r="P51" s="70"/>
      <c r="Q51" s="70"/>
      <c r="R51" s="70"/>
      <c r="S51" s="70"/>
      <c r="T51" s="33">
        <v>0</v>
      </c>
    </row>
    <row r="52" spans="2:20" ht="26.25" customHeight="1" thickBot="1" x14ac:dyDescent="0.3">
      <c r="B52" s="12" t="s">
        <v>75</v>
      </c>
      <c r="C52" s="19" t="s">
        <v>14</v>
      </c>
      <c r="D52" s="32">
        <f t="shared" si="2"/>
        <v>54736.305909999995</v>
      </c>
      <c r="E52" s="21">
        <f>SUM(E53:E56)</f>
        <v>0</v>
      </c>
      <c r="F52" s="21">
        <f t="shared" ref="F52:T52" si="16">SUM(F53:F56)</f>
        <v>0</v>
      </c>
      <c r="G52" s="21">
        <f t="shared" si="16"/>
        <v>0</v>
      </c>
      <c r="H52" s="21">
        <f t="shared" si="16"/>
        <v>0</v>
      </c>
      <c r="I52" s="21">
        <f t="shared" si="16"/>
        <v>0</v>
      </c>
      <c r="J52" s="65">
        <f t="shared" si="16"/>
        <v>94.471000000000004</v>
      </c>
      <c r="K52" s="21">
        <f t="shared" si="16"/>
        <v>50626.26784</v>
      </c>
      <c r="L52" s="21">
        <f t="shared" si="16"/>
        <v>4015.5670700000001</v>
      </c>
      <c r="M52" s="21">
        <f t="shared" si="16"/>
        <v>0</v>
      </c>
      <c r="N52" s="21">
        <f t="shared" si="16"/>
        <v>0</v>
      </c>
      <c r="O52" s="168">
        <f t="shared" si="16"/>
        <v>0</v>
      </c>
      <c r="P52" s="70">
        <f t="shared" si="16"/>
        <v>0</v>
      </c>
      <c r="Q52" s="70">
        <f t="shared" si="16"/>
        <v>0</v>
      </c>
      <c r="R52" s="70">
        <f t="shared" si="16"/>
        <v>0</v>
      </c>
      <c r="S52" s="70">
        <f t="shared" si="16"/>
        <v>0</v>
      </c>
      <c r="T52" s="77">
        <f t="shared" si="16"/>
        <v>0</v>
      </c>
    </row>
    <row r="53" spans="2:20" ht="24" customHeight="1" thickBot="1" x14ac:dyDescent="0.3">
      <c r="B53" s="101" t="s">
        <v>76</v>
      </c>
      <c r="C53" s="19" t="s">
        <v>8</v>
      </c>
      <c r="D53" s="32">
        <f t="shared" si="2"/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65">
        <v>0</v>
      </c>
      <c r="K53" s="21">
        <v>0</v>
      </c>
      <c r="L53" s="21">
        <v>0</v>
      </c>
      <c r="M53" s="21">
        <v>0</v>
      </c>
      <c r="N53" s="21">
        <v>0</v>
      </c>
      <c r="O53" s="168">
        <v>0</v>
      </c>
      <c r="P53" s="70"/>
      <c r="Q53" s="70"/>
      <c r="R53" s="70"/>
      <c r="S53" s="70"/>
      <c r="T53" s="33">
        <v>0</v>
      </c>
    </row>
    <row r="54" spans="2:20" ht="23.25" thickBot="1" x14ac:dyDescent="0.3">
      <c r="B54" s="101"/>
      <c r="C54" s="19" t="s">
        <v>9</v>
      </c>
      <c r="D54" s="32">
        <f t="shared" si="2"/>
        <v>50743.090799999998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65">
        <v>0</v>
      </c>
      <c r="K54" s="21">
        <v>48753.090799999998</v>
      </c>
      <c r="L54" s="21">
        <v>1990</v>
      </c>
      <c r="M54" s="21">
        <v>0</v>
      </c>
      <c r="N54" s="21">
        <v>0</v>
      </c>
      <c r="O54" s="168">
        <v>0</v>
      </c>
      <c r="P54" s="70"/>
      <c r="Q54" s="70"/>
      <c r="R54" s="70"/>
      <c r="S54" s="70"/>
      <c r="T54" s="33">
        <v>0</v>
      </c>
    </row>
    <row r="55" spans="2:20" ht="34.5" thickBot="1" x14ac:dyDescent="0.3">
      <c r="B55" s="101"/>
      <c r="C55" s="19" t="s">
        <v>10</v>
      </c>
      <c r="D55" s="32">
        <f t="shared" si="2"/>
        <v>3993.2151100000001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65">
        <v>94.471000000000004</v>
      </c>
      <c r="K55" s="21">
        <v>1873.17704</v>
      </c>
      <c r="L55" s="21">
        <v>2025.5670700000001</v>
      </c>
      <c r="M55" s="21">
        <v>0</v>
      </c>
      <c r="N55" s="21">
        <v>0</v>
      </c>
      <c r="O55" s="168">
        <v>0</v>
      </c>
      <c r="P55" s="70"/>
      <c r="Q55" s="70"/>
      <c r="R55" s="70"/>
      <c r="S55" s="70"/>
      <c r="T55" s="33">
        <v>0</v>
      </c>
    </row>
    <row r="56" spans="2:20" ht="45.75" thickBot="1" x14ac:dyDescent="0.3">
      <c r="B56" s="102"/>
      <c r="C56" s="19" t="s">
        <v>11</v>
      </c>
      <c r="D56" s="32">
        <f t="shared" si="2"/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65">
        <v>0</v>
      </c>
      <c r="K56" s="21">
        <v>0</v>
      </c>
      <c r="L56" s="21">
        <v>0</v>
      </c>
      <c r="M56" s="21">
        <v>0</v>
      </c>
      <c r="N56" s="21">
        <v>0</v>
      </c>
      <c r="O56" s="168">
        <v>0</v>
      </c>
      <c r="P56" s="70"/>
      <c r="Q56" s="70"/>
      <c r="R56" s="70"/>
      <c r="S56" s="70"/>
      <c r="T56" s="33">
        <v>0</v>
      </c>
    </row>
    <row r="57" spans="2:20" ht="21.75" customHeight="1" thickBot="1" x14ac:dyDescent="0.3">
      <c r="B57" s="133" t="s">
        <v>77</v>
      </c>
      <c r="C57" s="19" t="s">
        <v>14</v>
      </c>
      <c r="D57" s="32">
        <f t="shared" si="2"/>
        <v>0</v>
      </c>
      <c r="E57" s="21">
        <f>SUM(E58:E61)</f>
        <v>0</v>
      </c>
      <c r="F57" s="21">
        <f t="shared" ref="F57:T57" si="17">SUM(F58:F61)</f>
        <v>0</v>
      </c>
      <c r="G57" s="21">
        <f t="shared" si="17"/>
        <v>0</v>
      </c>
      <c r="H57" s="21">
        <f t="shared" si="17"/>
        <v>0</v>
      </c>
      <c r="I57" s="21">
        <f t="shared" si="17"/>
        <v>0</v>
      </c>
      <c r="J57" s="65">
        <f t="shared" si="17"/>
        <v>0</v>
      </c>
      <c r="K57" s="21">
        <f t="shared" si="17"/>
        <v>0</v>
      </c>
      <c r="L57" s="21">
        <f t="shared" si="17"/>
        <v>0</v>
      </c>
      <c r="M57" s="21">
        <f t="shared" si="17"/>
        <v>0</v>
      </c>
      <c r="N57" s="21">
        <f t="shared" si="17"/>
        <v>0</v>
      </c>
      <c r="O57" s="168">
        <f t="shared" si="17"/>
        <v>0</v>
      </c>
      <c r="P57" s="70">
        <f t="shared" si="17"/>
        <v>0</v>
      </c>
      <c r="Q57" s="70">
        <f t="shared" si="17"/>
        <v>0</v>
      </c>
      <c r="R57" s="70">
        <f t="shared" si="17"/>
        <v>0</v>
      </c>
      <c r="S57" s="70">
        <f t="shared" si="17"/>
        <v>0</v>
      </c>
      <c r="T57" s="77">
        <f t="shared" si="17"/>
        <v>0</v>
      </c>
    </row>
    <row r="58" spans="2:20" ht="23.25" thickBot="1" x14ac:dyDescent="0.3">
      <c r="B58" s="101"/>
      <c r="C58" s="19" t="s">
        <v>8</v>
      </c>
      <c r="D58" s="32">
        <f t="shared" si="2"/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65">
        <v>0</v>
      </c>
      <c r="K58" s="21">
        <v>0</v>
      </c>
      <c r="L58" s="21">
        <v>0</v>
      </c>
      <c r="M58" s="21">
        <v>0</v>
      </c>
      <c r="N58" s="21">
        <v>0</v>
      </c>
      <c r="O58" s="168">
        <v>0</v>
      </c>
      <c r="P58" s="70"/>
      <c r="Q58" s="70"/>
      <c r="R58" s="70"/>
      <c r="S58" s="70"/>
      <c r="T58" s="33">
        <v>0</v>
      </c>
    </row>
    <row r="59" spans="2:20" ht="23.25" thickBot="1" x14ac:dyDescent="0.3">
      <c r="B59" s="101"/>
      <c r="C59" s="19" t="s">
        <v>9</v>
      </c>
      <c r="D59" s="32">
        <f t="shared" si="2"/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65">
        <v>0</v>
      </c>
      <c r="K59" s="21">
        <v>0</v>
      </c>
      <c r="L59" s="21">
        <v>0</v>
      </c>
      <c r="M59" s="21">
        <v>0</v>
      </c>
      <c r="N59" s="21">
        <v>0</v>
      </c>
      <c r="O59" s="168">
        <v>0</v>
      </c>
      <c r="P59" s="70"/>
      <c r="Q59" s="70"/>
      <c r="R59" s="70"/>
      <c r="S59" s="70"/>
      <c r="T59" s="33">
        <v>0</v>
      </c>
    </row>
    <row r="60" spans="2:20" ht="34.5" thickBot="1" x14ac:dyDescent="0.3">
      <c r="B60" s="101"/>
      <c r="C60" s="19" t="s">
        <v>10</v>
      </c>
      <c r="D60" s="32">
        <f t="shared" si="2"/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65">
        <v>0</v>
      </c>
      <c r="K60" s="21">
        <v>0</v>
      </c>
      <c r="L60" s="21">
        <v>0</v>
      </c>
      <c r="M60" s="21">
        <v>0</v>
      </c>
      <c r="N60" s="21">
        <v>0</v>
      </c>
      <c r="O60" s="168">
        <v>0</v>
      </c>
      <c r="P60" s="70"/>
      <c r="Q60" s="70"/>
      <c r="R60" s="70"/>
      <c r="S60" s="70"/>
      <c r="T60" s="33">
        <v>0</v>
      </c>
    </row>
    <row r="61" spans="2:20" ht="45.75" thickBot="1" x14ac:dyDescent="0.3">
      <c r="B61" s="102"/>
      <c r="C61" s="19" t="s">
        <v>11</v>
      </c>
      <c r="D61" s="32">
        <f t="shared" si="2"/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65">
        <v>0</v>
      </c>
      <c r="K61" s="21">
        <v>0</v>
      </c>
      <c r="L61" s="21">
        <v>0</v>
      </c>
      <c r="M61" s="21">
        <v>0</v>
      </c>
      <c r="N61" s="21">
        <v>0</v>
      </c>
      <c r="O61" s="168">
        <v>0</v>
      </c>
      <c r="P61" s="70"/>
      <c r="Q61" s="70"/>
      <c r="R61" s="70"/>
      <c r="S61" s="70"/>
      <c r="T61" s="33">
        <v>0</v>
      </c>
    </row>
    <row r="62" spans="2:20" ht="28.5" customHeight="1" thickBot="1" x14ac:dyDescent="0.3">
      <c r="B62" s="133" t="s">
        <v>78</v>
      </c>
      <c r="C62" s="19" t="s">
        <v>14</v>
      </c>
      <c r="D62" s="32">
        <f t="shared" si="2"/>
        <v>16678.321599999999</v>
      </c>
      <c r="E62" s="21">
        <f>SUM(E63:E66)</f>
        <v>0</v>
      </c>
      <c r="F62" s="21">
        <f t="shared" ref="F62:T62" si="18">SUM(F63:F66)</f>
        <v>0</v>
      </c>
      <c r="G62" s="21">
        <f t="shared" si="18"/>
        <v>0</v>
      </c>
      <c r="H62" s="21">
        <f t="shared" si="18"/>
        <v>0</v>
      </c>
      <c r="I62" s="21">
        <f t="shared" si="18"/>
        <v>0</v>
      </c>
      <c r="J62" s="65">
        <f t="shared" si="18"/>
        <v>16678.321599999999</v>
      </c>
      <c r="K62" s="21">
        <f t="shared" si="18"/>
        <v>0</v>
      </c>
      <c r="L62" s="21">
        <f t="shared" si="18"/>
        <v>0</v>
      </c>
      <c r="M62" s="21">
        <f t="shared" si="18"/>
        <v>0</v>
      </c>
      <c r="N62" s="21">
        <f t="shared" si="18"/>
        <v>0</v>
      </c>
      <c r="O62" s="168">
        <f t="shared" si="18"/>
        <v>0</v>
      </c>
      <c r="P62" s="70">
        <f t="shared" si="18"/>
        <v>0</v>
      </c>
      <c r="Q62" s="70">
        <f t="shared" si="18"/>
        <v>0</v>
      </c>
      <c r="R62" s="70">
        <f t="shared" si="18"/>
        <v>0</v>
      </c>
      <c r="S62" s="70">
        <f t="shared" si="18"/>
        <v>0</v>
      </c>
      <c r="T62" s="77">
        <f t="shared" si="18"/>
        <v>0</v>
      </c>
    </row>
    <row r="63" spans="2:20" ht="23.25" thickBot="1" x14ac:dyDescent="0.3">
      <c r="B63" s="101"/>
      <c r="C63" s="19" t="s">
        <v>8</v>
      </c>
      <c r="D63" s="32">
        <f t="shared" si="2"/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65">
        <v>0</v>
      </c>
      <c r="K63" s="21">
        <v>0</v>
      </c>
      <c r="L63" s="21">
        <v>0</v>
      </c>
      <c r="M63" s="21">
        <v>0</v>
      </c>
      <c r="N63" s="21">
        <v>0</v>
      </c>
      <c r="O63" s="168">
        <v>0</v>
      </c>
      <c r="P63" s="70"/>
      <c r="Q63" s="70"/>
      <c r="R63" s="70"/>
      <c r="S63" s="70"/>
      <c r="T63" s="33">
        <v>0</v>
      </c>
    </row>
    <row r="64" spans="2:20" ht="23.25" thickBot="1" x14ac:dyDescent="0.3">
      <c r="B64" s="101"/>
      <c r="C64" s="19" t="s">
        <v>9</v>
      </c>
      <c r="D64" s="32">
        <f t="shared" si="2"/>
        <v>16551.17958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65">
        <v>16551.17958</v>
      </c>
      <c r="K64" s="21">
        <v>0</v>
      </c>
      <c r="L64" s="21">
        <v>0</v>
      </c>
      <c r="M64" s="21">
        <v>0</v>
      </c>
      <c r="N64" s="21">
        <v>0</v>
      </c>
      <c r="O64" s="168">
        <v>0</v>
      </c>
      <c r="P64" s="70"/>
      <c r="Q64" s="70"/>
      <c r="R64" s="70"/>
      <c r="S64" s="70"/>
      <c r="T64" s="33">
        <v>0</v>
      </c>
    </row>
    <row r="65" spans="2:21" ht="34.5" thickBot="1" x14ac:dyDescent="0.3">
      <c r="B65" s="101"/>
      <c r="C65" s="19" t="s">
        <v>10</v>
      </c>
      <c r="D65" s="32">
        <f t="shared" si="2"/>
        <v>127.14202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65">
        <v>127.14202</v>
      </c>
      <c r="K65" s="21">
        <v>0</v>
      </c>
      <c r="L65" s="21">
        <v>0</v>
      </c>
      <c r="M65" s="21">
        <v>0</v>
      </c>
      <c r="N65" s="21">
        <v>0</v>
      </c>
      <c r="O65" s="168">
        <v>0</v>
      </c>
      <c r="P65" s="70"/>
      <c r="Q65" s="70"/>
      <c r="R65" s="70"/>
      <c r="S65" s="70"/>
      <c r="T65" s="33">
        <v>0</v>
      </c>
    </row>
    <row r="66" spans="2:21" ht="45.75" thickBot="1" x14ac:dyDescent="0.3">
      <c r="B66" s="102"/>
      <c r="C66" s="19" t="s">
        <v>11</v>
      </c>
      <c r="D66" s="32">
        <f t="shared" si="2"/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65">
        <v>0</v>
      </c>
      <c r="K66" s="21">
        <v>0</v>
      </c>
      <c r="L66" s="21">
        <v>0</v>
      </c>
      <c r="M66" s="21">
        <v>0</v>
      </c>
      <c r="N66" s="21">
        <v>0</v>
      </c>
      <c r="O66" s="168">
        <v>0</v>
      </c>
      <c r="P66" s="70"/>
      <c r="Q66" s="70"/>
      <c r="R66" s="70"/>
      <c r="S66" s="70"/>
      <c r="T66" s="33">
        <v>0</v>
      </c>
    </row>
    <row r="67" spans="2:21" ht="33" customHeight="1" thickBot="1" x14ac:dyDescent="0.3">
      <c r="B67" s="133" t="s">
        <v>95</v>
      </c>
      <c r="C67" s="19" t="s">
        <v>14</v>
      </c>
      <c r="D67" s="32">
        <f t="shared" si="2"/>
        <v>102.697</v>
      </c>
      <c r="E67" s="21">
        <f>SUM(E68:E71)</f>
        <v>0</v>
      </c>
      <c r="F67" s="21">
        <f t="shared" ref="F67:T67" si="19">SUM(F68:F71)</f>
        <v>0</v>
      </c>
      <c r="G67" s="21">
        <f t="shared" si="19"/>
        <v>0</v>
      </c>
      <c r="H67" s="21">
        <f t="shared" si="19"/>
        <v>0</v>
      </c>
      <c r="I67" s="21">
        <f t="shared" si="19"/>
        <v>0</v>
      </c>
      <c r="J67" s="65">
        <f t="shared" si="19"/>
        <v>102.697</v>
      </c>
      <c r="K67" s="21">
        <f t="shared" si="19"/>
        <v>0</v>
      </c>
      <c r="L67" s="21">
        <f t="shared" si="19"/>
        <v>0</v>
      </c>
      <c r="M67" s="21">
        <f t="shared" si="19"/>
        <v>0</v>
      </c>
      <c r="N67" s="21">
        <f t="shared" si="19"/>
        <v>0</v>
      </c>
      <c r="O67" s="168">
        <f t="shared" si="19"/>
        <v>0</v>
      </c>
      <c r="P67" s="70">
        <f t="shared" si="19"/>
        <v>0</v>
      </c>
      <c r="Q67" s="70">
        <f t="shared" si="19"/>
        <v>0</v>
      </c>
      <c r="R67" s="70">
        <f t="shared" si="19"/>
        <v>0</v>
      </c>
      <c r="S67" s="70">
        <f t="shared" si="19"/>
        <v>0</v>
      </c>
      <c r="T67" s="77">
        <f t="shared" si="19"/>
        <v>0</v>
      </c>
    </row>
    <row r="68" spans="2:21" ht="23.25" thickBot="1" x14ac:dyDescent="0.3">
      <c r="B68" s="101"/>
      <c r="C68" s="19" t="s">
        <v>8</v>
      </c>
      <c r="D68" s="32">
        <f t="shared" si="2"/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65">
        <v>0</v>
      </c>
      <c r="K68" s="21">
        <v>0</v>
      </c>
      <c r="L68" s="21">
        <v>0</v>
      </c>
      <c r="M68" s="21">
        <v>0</v>
      </c>
      <c r="N68" s="21">
        <v>0</v>
      </c>
      <c r="O68" s="168">
        <v>0</v>
      </c>
      <c r="P68" s="70"/>
      <c r="Q68" s="70"/>
      <c r="R68" s="70"/>
      <c r="S68" s="70"/>
      <c r="T68" s="33">
        <v>0</v>
      </c>
    </row>
    <row r="69" spans="2:21" ht="21.75" customHeight="1" thickBot="1" x14ac:dyDescent="0.3">
      <c r="B69" s="101"/>
      <c r="C69" s="19" t="s">
        <v>9</v>
      </c>
      <c r="D69" s="32">
        <f t="shared" si="2"/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65">
        <v>0</v>
      </c>
      <c r="K69" s="21">
        <v>0</v>
      </c>
      <c r="L69" s="21">
        <v>0</v>
      </c>
      <c r="M69" s="21">
        <v>0</v>
      </c>
      <c r="N69" s="21">
        <v>0</v>
      </c>
      <c r="O69" s="168">
        <v>0</v>
      </c>
      <c r="P69" s="70"/>
      <c r="Q69" s="70"/>
      <c r="R69" s="70"/>
      <c r="S69" s="70"/>
      <c r="T69" s="33">
        <v>0</v>
      </c>
    </row>
    <row r="70" spans="2:21" ht="34.5" thickBot="1" x14ac:dyDescent="0.3">
      <c r="B70" s="101"/>
      <c r="C70" s="19" t="s">
        <v>10</v>
      </c>
      <c r="D70" s="32">
        <f t="shared" si="2"/>
        <v>102.697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65">
        <v>102.697</v>
      </c>
      <c r="K70" s="21">
        <v>0</v>
      </c>
      <c r="L70" s="21">
        <v>0</v>
      </c>
      <c r="M70" s="21">
        <v>0</v>
      </c>
      <c r="N70" s="21">
        <v>0</v>
      </c>
      <c r="O70" s="168">
        <v>0</v>
      </c>
      <c r="P70" s="70"/>
      <c r="Q70" s="70"/>
      <c r="R70" s="70"/>
      <c r="S70" s="70"/>
      <c r="T70" s="33">
        <v>0</v>
      </c>
    </row>
    <row r="71" spans="2:21" ht="45.75" thickBot="1" x14ac:dyDescent="0.3">
      <c r="B71" s="102"/>
      <c r="C71" s="19" t="s">
        <v>11</v>
      </c>
      <c r="D71" s="32">
        <f t="shared" si="2"/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65">
        <v>0</v>
      </c>
      <c r="K71" s="21">
        <v>0</v>
      </c>
      <c r="L71" s="21">
        <v>0</v>
      </c>
      <c r="M71" s="21">
        <v>0</v>
      </c>
      <c r="N71" s="21">
        <v>0</v>
      </c>
      <c r="O71" s="168">
        <v>0</v>
      </c>
      <c r="P71" s="70"/>
      <c r="Q71" s="70"/>
      <c r="R71" s="70"/>
      <c r="S71" s="70"/>
      <c r="T71" s="33">
        <v>0</v>
      </c>
    </row>
    <row r="72" spans="2:21" ht="45.75" customHeight="1" thickBot="1" x14ac:dyDescent="0.3">
      <c r="B72" s="133" t="s">
        <v>94</v>
      </c>
      <c r="C72" s="19" t="s">
        <v>14</v>
      </c>
      <c r="D72" s="32">
        <f t="shared" si="2"/>
        <v>1988.0048000000002</v>
      </c>
      <c r="E72" s="21">
        <f>SUM(E73:E76)</f>
        <v>0</v>
      </c>
      <c r="F72" s="21">
        <f t="shared" ref="F72:T72" si="20">SUM(F73:F76)</f>
        <v>0</v>
      </c>
      <c r="G72" s="21">
        <f t="shared" si="20"/>
        <v>0</v>
      </c>
      <c r="H72" s="21">
        <f t="shared" si="20"/>
        <v>0</v>
      </c>
      <c r="I72" s="20">
        <f t="shared" si="20"/>
        <v>400</v>
      </c>
      <c r="J72" s="65">
        <f t="shared" si="20"/>
        <v>214.96680000000001</v>
      </c>
      <c r="K72" s="27">
        <f t="shared" si="20"/>
        <v>53.037999999999997</v>
      </c>
      <c r="L72" s="21">
        <f t="shared" si="20"/>
        <v>820</v>
      </c>
      <c r="M72" s="21">
        <f t="shared" si="20"/>
        <v>0</v>
      </c>
      <c r="N72" s="21">
        <f t="shared" si="20"/>
        <v>0</v>
      </c>
      <c r="O72" s="168">
        <f t="shared" si="20"/>
        <v>0</v>
      </c>
      <c r="P72" s="70">
        <f t="shared" si="20"/>
        <v>500</v>
      </c>
      <c r="Q72" s="70">
        <f t="shared" si="20"/>
        <v>0</v>
      </c>
      <c r="R72" s="70">
        <f t="shared" si="20"/>
        <v>0</v>
      </c>
      <c r="S72" s="70">
        <f t="shared" si="20"/>
        <v>0</v>
      </c>
      <c r="T72" s="77">
        <f t="shared" si="20"/>
        <v>0</v>
      </c>
    </row>
    <row r="73" spans="2:21" ht="21.75" customHeight="1" thickBot="1" x14ac:dyDescent="0.3">
      <c r="B73" s="101"/>
      <c r="C73" s="19" t="s">
        <v>8</v>
      </c>
      <c r="D73" s="32">
        <f t="shared" si="2"/>
        <v>0</v>
      </c>
      <c r="E73" s="21">
        <v>0</v>
      </c>
      <c r="F73" s="21">
        <v>0</v>
      </c>
      <c r="G73" s="21">
        <v>0</v>
      </c>
      <c r="H73" s="21">
        <v>0</v>
      </c>
      <c r="I73" s="20">
        <v>0</v>
      </c>
      <c r="J73" s="65">
        <v>0</v>
      </c>
      <c r="K73" s="28">
        <v>0</v>
      </c>
      <c r="L73" s="21">
        <v>0</v>
      </c>
      <c r="M73" s="21">
        <v>0</v>
      </c>
      <c r="N73" s="21">
        <v>0</v>
      </c>
      <c r="O73" s="168">
        <v>0</v>
      </c>
      <c r="P73" s="70"/>
      <c r="Q73" s="70"/>
      <c r="R73" s="70"/>
      <c r="S73" s="70"/>
      <c r="T73" s="33">
        <v>0</v>
      </c>
    </row>
    <row r="74" spans="2:21" ht="23.25" thickBot="1" x14ac:dyDescent="0.3">
      <c r="B74" s="101"/>
      <c r="C74" s="19" t="s">
        <v>9</v>
      </c>
      <c r="D74" s="32">
        <f t="shared" ref="D74:D122" si="21">SUM(E74:T74)</f>
        <v>0</v>
      </c>
      <c r="E74" s="21">
        <v>0</v>
      </c>
      <c r="F74" s="21">
        <v>0</v>
      </c>
      <c r="G74" s="21">
        <v>0</v>
      </c>
      <c r="H74" s="21">
        <v>0</v>
      </c>
      <c r="I74" s="20">
        <v>0</v>
      </c>
      <c r="J74" s="65">
        <v>0</v>
      </c>
      <c r="K74" s="28">
        <v>0</v>
      </c>
      <c r="L74" s="21">
        <v>0</v>
      </c>
      <c r="M74" s="21">
        <v>0</v>
      </c>
      <c r="N74" s="21">
        <v>0</v>
      </c>
      <c r="O74" s="168">
        <v>0</v>
      </c>
      <c r="P74" s="70"/>
      <c r="Q74" s="70"/>
      <c r="R74" s="70"/>
      <c r="S74" s="70"/>
      <c r="T74" s="33">
        <v>0</v>
      </c>
    </row>
    <row r="75" spans="2:21" ht="34.5" thickBot="1" x14ac:dyDescent="0.3">
      <c r="B75" s="101"/>
      <c r="C75" s="19" t="s">
        <v>10</v>
      </c>
      <c r="D75" s="32">
        <f t="shared" si="21"/>
        <v>1988.0048000000002</v>
      </c>
      <c r="E75" s="21">
        <v>0</v>
      </c>
      <c r="F75" s="21">
        <v>0</v>
      </c>
      <c r="G75" s="21">
        <v>0</v>
      </c>
      <c r="H75" s="21">
        <v>0</v>
      </c>
      <c r="I75" s="20">
        <v>400</v>
      </c>
      <c r="J75" s="65">
        <v>214.96680000000001</v>
      </c>
      <c r="K75" s="27">
        <v>53.037999999999997</v>
      </c>
      <c r="L75" s="21">
        <v>820</v>
      </c>
      <c r="M75" s="21">
        <v>0</v>
      </c>
      <c r="N75" s="21">
        <v>0</v>
      </c>
      <c r="O75" s="168">
        <v>0</v>
      </c>
      <c r="P75" s="70">
        <v>500</v>
      </c>
      <c r="Q75" s="70"/>
      <c r="R75" s="70"/>
      <c r="S75" s="70"/>
      <c r="T75" s="33">
        <v>0</v>
      </c>
    </row>
    <row r="76" spans="2:21" ht="45.75" thickBot="1" x14ac:dyDescent="0.3">
      <c r="B76" s="102"/>
      <c r="C76" s="19" t="s">
        <v>11</v>
      </c>
      <c r="D76" s="32">
        <f t="shared" si="21"/>
        <v>0</v>
      </c>
      <c r="E76" s="21">
        <v>0</v>
      </c>
      <c r="F76" s="21">
        <v>0</v>
      </c>
      <c r="G76" s="21">
        <v>0</v>
      </c>
      <c r="H76" s="21">
        <v>0</v>
      </c>
      <c r="I76" s="20">
        <v>0</v>
      </c>
      <c r="J76" s="65">
        <v>0</v>
      </c>
      <c r="K76" s="21">
        <v>0</v>
      </c>
      <c r="L76" s="21">
        <v>0</v>
      </c>
      <c r="M76" s="21">
        <v>0</v>
      </c>
      <c r="N76" s="21">
        <v>0</v>
      </c>
      <c r="O76" s="168">
        <v>0</v>
      </c>
      <c r="P76" s="70"/>
      <c r="Q76" s="70"/>
      <c r="R76" s="70"/>
      <c r="S76" s="70"/>
      <c r="T76" s="33">
        <v>0</v>
      </c>
    </row>
    <row r="77" spans="2:21" ht="45.75" thickBot="1" x14ac:dyDescent="0.3">
      <c r="B77" s="12" t="s">
        <v>98</v>
      </c>
      <c r="C77" s="19" t="s">
        <v>14</v>
      </c>
      <c r="D77" s="32">
        <f t="shared" si="21"/>
        <v>26290.975440000002</v>
      </c>
      <c r="E77" s="21">
        <f>SUM(E78:E81)</f>
        <v>0</v>
      </c>
      <c r="F77" s="21">
        <f t="shared" ref="F77:T77" si="22">SUM(F78:F81)</f>
        <v>0</v>
      </c>
      <c r="G77" s="21">
        <f t="shared" si="22"/>
        <v>0</v>
      </c>
      <c r="H77" s="21">
        <f t="shared" si="22"/>
        <v>0</v>
      </c>
      <c r="I77" s="21">
        <f t="shared" si="22"/>
        <v>0</v>
      </c>
      <c r="J77" s="65">
        <f t="shared" si="22"/>
        <v>871.274</v>
      </c>
      <c r="K77" s="21">
        <f t="shared" si="22"/>
        <v>0</v>
      </c>
      <c r="L77" s="21">
        <f t="shared" si="22"/>
        <v>0</v>
      </c>
      <c r="M77" s="21">
        <f t="shared" si="22"/>
        <v>0</v>
      </c>
      <c r="N77" s="21">
        <f t="shared" si="22"/>
        <v>3353.88</v>
      </c>
      <c r="O77" s="168">
        <f t="shared" si="22"/>
        <v>22065.82144</v>
      </c>
      <c r="P77" s="70">
        <f t="shared" si="22"/>
        <v>0</v>
      </c>
      <c r="Q77" s="70">
        <f t="shared" si="22"/>
        <v>0</v>
      </c>
      <c r="R77" s="70">
        <f t="shared" si="22"/>
        <v>0</v>
      </c>
      <c r="S77" s="70">
        <f t="shared" si="22"/>
        <v>0</v>
      </c>
      <c r="T77" s="77">
        <f t="shared" si="22"/>
        <v>0</v>
      </c>
      <c r="U77" t="s">
        <v>100</v>
      </c>
    </row>
    <row r="78" spans="2:21" ht="21.75" customHeight="1" thickBot="1" x14ac:dyDescent="0.3">
      <c r="B78" s="101" t="s">
        <v>99</v>
      </c>
      <c r="C78" s="19" t="s">
        <v>8</v>
      </c>
      <c r="D78" s="32">
        <f t="shared" si="21"/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65">
        <v>0</v>
      </c>
      <c r="K78" s="21">
        <v>0</v>
      </c>
      <c r="L78" s="21">
        <v>0</v>
      </c>
      <c r="M78" s="21">
        <v>0</v>
      </c>
      <c r="N78" s="21">
        <v>0</v>
      </c>
      <c r="O78" s="168">
        <v>0</v>
      </c>
      <c r="P78" s="70"/>
      <c r="Q78" s="70"/>
      <c r="R78" s="70"/>
      <c r="S78" s="70"/>
      <c r="T78" s="33">
        <v>0</v>
      </c>
    </row>
    <row r="79" spans="2:21" ht="23.25" thickBot="1" x14ac:dyDescent="0.3">
      <c r="B79" s="101"/>
      <c r="C79" s="19" t="s">
        <v>9</v>
      </c>
      <c r="D79" s="32">
        <f t="shared" si="21"/>
        <v>24911.307000000001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65">
        <v>0</v>
      </c>
      <c r="K79" s="21">
        <v>0</v>
      </c>
      <c r="L79" s="21">
        <v>0</v>
      </c>
      <c r="M79" s="21">
        <v>0</v>
      </c>
      <c r="N79" s="21">
        <v>3286.8020000000001</v>
      </c>
      <c r="O79" s="168">
        <v>21624.505000000001</v>
      </c>
      <c r="P79" s="70"/>
      <c r="Q79" s="70"/>
      <c r="R79" s="70"/>
      <c r="S79" s="70"/>
      <c r="T79" s="33">
        <v>0</v>
      </c>
    </row>
    <row r="80" spans="2:21" ht="34.5" thickBot="1" x14ac:dyDescent="0.3">
      <c r="B80" s="101"/>
      <c r="C80" s="19" t="s">
        <v>10</v>
      </c>
      <c r="D80" s="32">
        <f t="shared" si="21"/>
        <v>1379.6684399999999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65">
        <v>871.274</v>
      </c>
      <c r="K80" s="21">
        <v>0</v>
      </c>
      <c r="L80" s="21">
        <v>0</v>
      </c>
      <c r="M80" s="21">
        <v>0</v>
      </c>
      <c r="N80" s="21">
        <v>67.078000000000003</v>
      </c>
      <c r="O80" s="168">
        <v>441.31644</v>
      </c>
      <c r="P80" s="70"/>
      <c r="Q80" s="70"/>
      <c r="R80" s="70"/>
      <c r="S80" s="70"/>
      <c r="T80" s="33">
        <v>0</v>
      </c>
    </row>
    <row r="81" spans="2:20" ht="45.75" thickBot="1" x14ac:dyDescent="0.3">
      <c r="B81" s="102"/>
      <c r="C81" s="19" t="s">
        <v>11</v>
      </c>
      <c r="D81" s="32">
        <f t="shared" si="21"/>
        <v>0</v>
      </c>
      <c r="E81" s="21">
        <v>0</v>
      </c>
      <c r="F81" s="21">
        <v>0</v>
      </c>
      <c r="G81" s="21">
        <v>0</v>
      </c>
      <c r="H81" s="21">
        <v>0</v>
      </c>
      <c r="I81" s="20">
        <v>0</v>
      </c>
      <c r="J81" s="65">
        <v>0</v>
      </c>
      <c r="K81" s="21">
        <v>0</v>
      </c>
      <c r="L81" s="21">
        <v>0</v>
      </c>
      <c r="M81" s="21">
        <v>0</v>
      </c>
      <c r="N81" s="21">
        <v>0</v>
      </c>
      <c r="O81" s="168">
        <v>0</v>
      </c>
      <c r="P81" s="70"/>
      <c r="Q81" s="70"/>
      <c r="R81" s="70"/>
      <c r="S81" s="70"/>
      <c r="T81" s="33">
        <v>0</v>
      </c>
    </row>
    <row r="82" spans="2:20" ht="21.75" customHeight="1" thickBot="1" x14ac:dyDescent="0.3">
      <c r="B82" s="133" t="s">
        <v>86</v>
      </c>
      <c r="C82" s="19" t="s">
        <v>14</v>
      </c>
      <c r="D82" s="32">
        <f t="shared" si="21"/>
        <v>52938.353279999996</v>
      </c>
      <c r="E82" s="21">
        <f>SUM(E83:E86)</f>
        <v>0</v>
      </c>
      <c r="F82" s="21">
        <f t="shared" ref="F82:T82" si="23">SUM(F83:F86)</f>
        <v>0</v>
      </c>
      <c r="G82" s="21">
        <f t="shared" si="23"/>
        <v>0</v>
      </c>
      <c r="H82" s="21">
        <f t="shared" si="23"/>
        <v>0</v>
      </c>
      <c r="I82" s="21">
        <f t="shared" si="23"/>
        <v>0</v>
      </c>
      <c r="J82" s="65">
        <f t="shared" si="23"/>
        <v>0</v>
      </c>
      <c r="K82" s="21">
        <f t="shared" si="23"/>
        <v>0</v>
      </c>
      <c r="L82" s="21">
        <f t="shared" si="23"/>
        <v>52938.353279999996</v>
      </c>
      <c r="M82" s="21">
        <f t="shared" si="23"/>
        <v>0</v>
      </c>
      <c r="N82" s="21">
        <f t="shared" si="23"/>
        <v>0</v>
      </c>
      <c r="O82" s="168">
        <f t="shared" si="23"/>
        <v>0</v>
      </c>
      <c r="P82" s="70">
        <f t="shared" si="23"/>
        <v>0</v>
      </c>
      <c r="Q82" s="70">
        <f t="shared" si="23"/>
        <v>0</v>
      </c>
      <c r="R82" s="70">
        <f t="shared" si="23"/>
        <v>0</v>
      </c>
      <c r="S82" s="70">
        <f t="shared" si="23"/>
        <v>0</v>
      </c>
      <c r="T82" s="77">
        <f t="shared" si="23"/>
        <v>0</v>
      </c>
    </row>
    <row r="83" spans="2:20" ht="23.25" thickBot="1" x14ac:dyDescent="0.3">
      <c r="B83" s="101"/>
      <c r="C83" s="19" t="s">
        <v>8</v>
      </c>
      <c r="D83" s="32">
        <f t="shared" si="21"/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65">
        <v>0</v>
      </c>
      <c r="K83" s="21">
        <v>0</v>
      </c>
      <c r="L83" s="21">
        <v>0</v>
      </c>
      <c r="M83" s="21">
        <v>0</v>
      </c>
      <c r="N83" s="21">
        <v>0</v>
      </c>
      <c r="O83" s="168">
        <v>0</v>
      </c>
      <c r="P83" s="70"/>
      <c r="Q83" s="70"/>
      <c r="R83" s="70"/>
      <c r="S83" s="70"/>
      <c r="T83" s="77">
        <v>0</v>
      </c>
    </row>
    <row r="84" spans="2:20" ht="23.25" thickBot="1" x14ac:dyDescent="0.3">
      <c r="B84" s="101"/>
      <c r="C84" s="19" t="s">
        <v>9</v>
      </c>
      <c r="D84" s="32">
        <f t="shared" si="21"/>
        <v>51879.592089999998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65">
        <v>0</v>
      </c>
      <c r="K84" s="21">
        <v>0</v>
      </c>
      <c r="L84" s="21">
        <v>51879.592089999998</v>
      </c>
      <c r="M84" s="21">
        <v>0</v>
      </c>
      <c r="N84" s="21">
        <v>0</v>
      </c>
      <c r="O84" s="168">
        <v>0</v>
      </c>
      <c r="P84" s="70"/>
      <c r="Q84" s="70"/>
      <c r="R84" s="70"/>
      <c r="S84" s="70"/>
      <c r="T84" s="77">
        <v>0</v>
      </c>
    </row>
    <row r="85" spans="2:20" ht="34.5" thickBot="1" x14ac:dyDescent="0.3">
      <c r="B85" s="101"/>
      <c r="C85" s="19" t="s">
        <v>10</v>
      </c>
      <c r="D85" s="32">
        <f t="shared" si="21"/>
        <v>1058.7611899999999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65">
        <v>0</v>
      </c>
      <c r="K85" s="21">
        <v>0</v>
      </c>
      <c r="L85" s="21">
        <v>1058.7611899999999</v>
      </c>
      <c r="M85" s="21">
        <v>0</v>
      </c>
      <c r="N85" s="21">
        <v>0</v>
      </c>
      <c r="O85" s="168">
        <v>0</v>
      </c>
      <c r="P85" s="70"/>
      <c r="Q85" s="70"/>
      <c r="R85" s="70"/>
      <c r="S85" s="70"/>
      <c r="T85" s="77">
        <v>0</v>
      </c>
    </row>
    <row r="86" spans="2:20" ht="45.75" thickBot="1" x14ac:dyDescent="0.3">
      <c r="B86" s="102"/>
      <c r="C86" s="19" t="s">
        <v>11</v>
      </c>
      <c r="D86" s="32">
        <f t="shared" si="21"/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65">
        <v>0</v>
      </c>
      <c r="K86" s="21">
        <v>0</v>
      </c>
      <c r="L86" s="21">
        <v>0</v>
      </c>
      <c r="M86" s="21">
        <v>0</v>
      </c>
      <c r="N86" s="21">
        <v>0</v>
      </c>
      <c r="O86" s="168">
        <v>0</v>
      </c>
      <c r="P86" s="70"/>
      <c r="Q86" s="70"/>
      <c r="R86" s="70"/>
      <c r="S86" s="70"/>
      <c r="T86" s="77">
        <v>0</v>
      </c>
    </row>
    <row r="87" spans="2:20" ht="27" customHeight="1" thickBot="1" x14ac:dyDescent="0.3">
      <c r="B87" s="133" t="s">
        <v>79</v>
      </c>
      <c r="C87" s="19" t="s">
        <v>14</v>
      </c>
      <c r="D87" s="32">
        <f t="shared" si="21"/>
        <v>1228.1369999999999</v>
      </c>
      <c r="E87" s="21">
        <f>SUM(E88:E91)</f>
        <v>0</v>
      </c>
      <c r="F87" s="21">
        <f t="shared" ref="F87:T87" si="24">SUM(F88:F91)</f>
        <v>0</v>
      </c>
      <c r="G87" s="21">
        <f t="shared" si="24"/>
        <v>0</v>
      </c>
      <c r="H87" s="21">
        <f t="shared" si="24"/>
        <v>0</v>
      </c>
      <c r="I87" s="21">
        <f t="shared" si="24"/>
        <v>1228.1369999999999</v>
      </c>
      <c r="J87" s="65">
        <f t="shared" si="24"/>
        <v>0</v>
      </c>
      <c r="K87" s="21">
        <f t="shared" si="24"/>
        <v>0</v>
      </c>
      <c r="L87" s="21">
        <f t="shared" si="24"/>
        <v>0</v>
      </c>
      <c r="M87" s="21">
        <f t="shared" si="24"/>
        <v>0</v>
      </c>
      <c r="N87" s="21">
        <f t="shared" si="24"/>
        <v>0</v>
      </c>
      <c r="O87" s="168">
        <f t="shared" si="24"/>
        <v>0</v>
      </c>
      <c r="P87" s="70">
        <f t="shared" si="24"/>
        <v>0</v>
      </c>
      <c r="Q87" s="70">
        <f t="shared" si="24"/>
        <v>0</v>
      </c>
      <c r="R87" s="70">
        <f t="shared" si="24"/>
        <v>0</v>
      </c>
      <c r="S87" s="70">
        <f t="shared" si="24"/>
        <v>0</v>
      </c>
      <c r="T87" s="77">
        <f t="shared" si="24"/>
        <v>0</v>
      </c>
    </row>
    <row r="88" spans="2:20" ht="23.25" thickBot="1" x14ac:dyDescent="0.3">
      <c r="B88" s="101"/>
      <c r="C88" s="19" t="s">
        <v>8</v>
      </c>
      <c r="D88" s="32">
        <f t="shared" si="21"/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65">
        <v>0</v>
      </c>
      <c r="K88" s="21">
        <v>0</v>
      </c>
      <c r="L88" s="21">
        <v>0</v>
      </c>
      <c r="M88" s="21">
        <v>0</v>
      </c>
      <c r="N88" s="21">
        <v>0</v>
      </c>
      <c r="O88" s="168">
        <v>0</v>
      </c>
      <c r="P88" s="70"/>
      <c r="Q88" s="70"/>
      <c r="R88" s="70"/>
      <c r="S88" s="70"/>
      <c r="T88" s="33">
        <v>0</v>
      </c>
    </row>
    <row r="89" spans="2:20" ht="23.25" thickBot="1" x14ac:dyDescent="0.3">
      <c r="B89" s="101"/>
      <c r="C89" s="19" t="s">
        <v>9</v>
      </c>
      <c r="D89" s="32">
        <f t="shared" si="21"/>
        <v>1158.1369999999999</v>
      </c>
      <c r="E89" s="21">
        <v>0</v>
      </c>
      <c r="F89" s="21">
        <v>0</v>
      </c>
      <c r="G89" s="21">
        <v>0</v>
      </c>
      <c r="H89" s="21">
        <v>0</v>
      </c>
      <c r="I89" s="21">
        <v>1158.1369999999999</v>
      </c>
      <c r="J89" s="65">
        <v>0</v>
      </c>
      <c r="K89" s="21">
        <v>0</v>
      </c>
      <c r="L89" s="21">
        <v>0</v>
      </c>
      <c r="M89" s="21">
        <v>0</v>
      </c>
      <c r="N89" s="21">
        <v>0</v>
      </c>
      <c r="O89" s="168">
        <v>0</v>
      </c>
      <c r="P89" s="70"/>
      <c r="Q89" s="70"/>
      <c r="R89" s="70"/>
      <c r="S89" s="70"/>
      <c r="T89" s="33">
        <v>0</v>
      </c>
    </row>
    <row r="90" spans="2:20" ht="34.5" thickBot="1" x14ac:dyDescent="0.3">
      <c r="B90" s="101"/>
      <c r="C90" s="19" t="s">
        <v>10</v>
      </c>
      <c r="D90" s="32">
        <f t="shared" si="21"/>
        <v>70</v>
      </c>
      <c r="E90" s="21">
        <v>0</v>
      </c>
      <c r="F90" s="21">
        <v>0</v>
      </c>
      <c r="G90" s="21">
        <v>0</v>
      </c>
      <c r="H90" s="21">
        <v>0</v>
      </c>
      <c r="I90" s="21">
        <v>70</v>
      </c>
      <c r="J90" s="65">
        <v>0</v>
      </c>
      <c r="K90" s="21">
        <v>0</v>
      </c>
      <c r="L90" s="21">
        <v>0</v>
      </c>
      <c r="M90" s="21">
        <v>0</v>
      </c>
      <c r="N90" s="21">
        <v>0</v>
      </c>
      <c r="O90" s="168">
        <v>0</v>
      </c>
      <c r="P90" s="70"/>
      <c r="Q90" s="70"/>
      <c r="R90" s="70"/>
      <c r="S90" s="70"/>
      <c r="T90" s="33">
        <v>0</v>
      </c>
    </row>
    <row r="91" spans="2:20" ht="45.75" thickBot="1" x14ac:dyDescent="0.3">
      <c r="B91" s="102"/>
      <c r="C91" s="19" t="s">
        <v>11</v>
      </c>
      <c r="D91" s="32">
        <f t="shared" si="21"/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65">
        <v>0</v>
      </c>
      <c r="K91" s="21">
        <v>0</v>
      </c>
      <c r="L91" s="21">
        <v>0</v>
      </c>
      <c r="M91" s="21">
        <v>0</v>
      </c>
      <c r="N91" s="21">
        <v>0</v>
      </c>
      <c r="O91" s="168">
        <v>0</v>
      </c>
      <c r="P91" s="70"/>
      <c r="Q91" s="70"/>
      <c r="R91" s="70"/>
      <c r="S91" s="70"/>
      <c r="T91" s="33">
        <v>0</v>
      </c>
    </row>
    <row r="92" spans="2:20" ht="15.75" thickBot="1" x14ac:dyDescent="0.3">
      <c r="B92" s="133" t="s">
        <v>80</v>
      </c>
      <c r="C92" s="19" t="s">
        <v>14</v>
      </c>
      <c r="D92" s="32">
        <f t="shared" si="21"/>
        <v>3044.38004</v>
      </c>
      <c r="E92" s="21">
        <f>SUM(E93:E96)</f>
        <v>0</v>
      </c>
      <c r="F92" s="21">
        <f t="shared" ref="F92:T92" si="25">SUM(F93:F96)</f>
        <v>0</v>
      </c>
      <c r="G92" s="21">
        <f t="shared" si="25"/>
        <v>0</v>
      </c>
      <c r="H92" s="21">
        <f t="shared" si="25"/>
        <v>0</v>
      </c>
      <c r="I92" s="21">
        <f t="shared" si="25"/>
        <v>0</v>
      </c>
      <c r="J92" s="65">
        <f t="shared" si="25"/>
        <v>69.321039999999996</v>
      </c>
      <c r="K92" s="21">
        <f t="shared" si="25"/>
        <v>0</v>
      </c>
      <c r="L92" s="21">
        <f t="shared" si="25"/>
        <v>1138</v>
      </c>
      <c r="M92" s="21">
        <f t="shared" si="25"/>
        <v>738</v>
      </c>
      <c r="N92" s="21">
        <f t="shared" si="25"/>
        <v>1099.059</v>
      </c>
      <c r="O92" s="168">
        <f t="shared" si="25"/>
        <v>0</v>
      </c>
      <c r="P92" s="70">
        <f t="shared" si="25"/>
        <v>0</v>
      </c>
      <c r="Q92" s="70">
        <f t="shared" si="25"/>
        <v>0</v>
      </c>
      <c r="R92" s="70">
        <f t="shared" si="25"/>
        <v>0</v>
      </c>
      <c r="S92" s="70">
        <f t="shared" si="25"/>
        <v>0</v>
      </c>
      <c r="T92" s="77">
        <f t="shared" si="25"/>
        <v>0</v>
      </c>
    </row>
    <row r="93" spans="2:20" ht="23.25" thickBot="1" x14ac:dyDescent="0.3">
      <c r="B93" s="101"/>
      <c r="C93" s="19" t="s">
        <v>8</v>
      </c>
      <c r="D93" s="32">
        <f t="shared" si="21"/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65">
        <v>0</v>
      </c>
      <c r="K93" s="21">
        <v>0</v>
      </c>
      <c r="L93" s="21">
        <v>0</v>
      </c>
      <c r="M93" s="21">
        <v>0</v>
      </c>
      <c r="N93" s="21">
        <v>0</v>
      </c>
      <c r="O93" s="168">
        <v>0</v>
      </c>
      <c r="P93" s="70"/>
      <c r="Q93" s="70"/>
      <c r="R93" s="70"/>
      <c r="S93" s="70"/>
      <c r="T93" s="77">
        <v>0</v>
      </c>
    </row>
    <row r="94" spans="2:20" ht="23.25" thickBot="1" x14ac:dyDescent="0.3">
      <c r="B94" s="101"/>
      <c r="C94" s="19" t="s">
        <v>9</v>
      </c>
      <c r="D94" s="32">
        <f t="shared" si="21"/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65">
        <v>0</v>
      </c>
      <c r="K94" s="21">
        <v>0</v>
      </c>
      <c r="L94" s="21">
        <v>0</v>
      </c>
      <c r="M94" s="21">
        <v>0</v>
      </c>
      <c r="N94" s="21">
        <v>0</v>
      </c>
      <c r="O94" s="168">
        <v>0</v>
      </c>
      <c r="P94" s="70"/>
      <c r="Q94" s="70"/>
      <c r="R94" s="70"/>
      <c r="S94" s="70"/>
      <c r="T94" s="77">
        <v>0</v>
      </c>
    </row>
    <row r="95" spans="2:20" ht="34.5" thickBot="1" x14ac:dyDescent="0.3">
      <c r="B95" s="101"/>
      <c r="C95" s="19" t="s">
        <v>10</v>
      </c>
      <c r="D95" s="32">
        <f t="shared" si="21"/>
        <v>3044.38004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65">
        <v>69.321039999999996</v>
      </c>
      <c r="K95" s="21">
        <v>0</v>
      </c>
      <c r="L95" s="21">
        <v>1138</v>
      </c>
      <c r="M95" s="21">
        <v>738</v>
      </c>
      <c r="N95" s="21">
        <v>1099.059</v>
      </c>
      <c r="O95" s="168">
        <v>0</v>
      </c>
      <c r="P95" s="70"/>
      <c r="Q95" s="70"/>
      <c r="R95" s="70"/>
      <c r="S95" s="70"/>
      <c r="T95" s="77">
        <v>0</v>
      </c>
    </row>
    <row r="96" spans="2:20" ht="45.75" thickBot="1" x14ac:dyDescent="0.3">
      <c r="B96" s="102"/>
      <c r="C96" s="19" t="s">
        <v>11</v>
      </c>
      <c r="D96" s="32">
        <f t="shared" si="21"/>
        <v>0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65">
        <v>0</v>
      </c>
      <c r="K96" s="21">
        <v>0</v>
      </c>
      <c r="L96" s="21">
        <v>0</v>
      </c>
      <c r="M96" s="21">
        <v>0</v>
      </c>
      <c r="N96" s="21">
        <v>0</v>
      </c>
      <c r="O96" s="168">
        <v>0</v>
      </c>
      <c r="P96" s="70"/>
      <c r="Q96" s="70"/>
      <c r="R96" s="70"/>
      <c r="S96" s="70"/>
      <c r="T96" s="77">
        <v>0</v>
      </c>
    </row>
    <row r="97" spans="2:20" ht="15.75" thickBot="1" x14ac:dyDescent="0.3">
      <c r="B97" s="133" t="s">
        <v>96</v>
      </c>
      <c r="C97" s="19" t="s">
        <v>14</v>
      </c>
      <c r="D97" s="32">
        <f t="shared" si="21"/>
        <v>6005.8345300000001</v>
      </c>
      <c r="E97" s="21">
        <f>SUM(E98:E101)</f>
        <v>0</v>
      </c>
      <c r="F97" s="21">
        <f t="shared" ref="F97:T97" si="26">SUM(F98:F101)</f>
        <v>0</v>
      </c>
      <c r="G97" s="21">
        <f t="shared" si="26"/>
        <v>0</v>
      </c>
      <c r="H97" s="21">
        <f t="shared" si="26"/>
        <v>0</v>
      </c>
      <c r="I97" s="21">
        <f t="shared" si="26"/>
        <v>0</v>
      </c>
      <c r="J97" s="65">
        <f t="shared" si="26"/>
        <v>0</v>
      </c>
      <c r="K97" s="21">
        <f t="shared" si="26"/>
        <v>0</v>
      </c>
      <c r="L97" s="21">
        <f t="shared" si="26"/>
        <v>0</v>
      </c>
      <c r="M97" s="21">
        <f t="shared" si="26"/>
        <v>0</v>
      </c>
      <c r="N97" s="21">
        <f t="shared" si="26"/>
        <v>0</v>
      </c>
      <c r="O97" s="168">
        <f t="shared" si="26"/>
        <v>6005.8345300000001</v>
      </c>
      <c r="P97" s="70">
        <f t="shared" si="26"/>
        <v>0</v>
      </c>
      <c r="Q97" s="70">
        <f t="shared" si="26"/>
        <v>0</v>
      </c>
      <c r="R97" s="70">
        <f t="shared" si="26"/>
        <v>0</v>
      </c>
      <c r="S97" s="70">
        <f t="shared" si="26"/>
        <v>0</v>
      </c>
      <c r="T97" s="77">
        <f t="shared" si="26"/>
        <v>0</v>
      </c>
    </row>
    <row r="98" spans="2:20" ht="23.25" thickBot="1" x14ac:dyDescent="0.3">
      <c r="B98" s="101"/>
      <c r="C98" s="19" t="s">
        <v>8</v>
      </c>
      <c r="D98" s="32">
        <f t="shared" si="21"/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65">
        <v>0</v>
      </c>
      <c r="K98" s="21">
        <v>0</v>
      </c>
      <c r="L98" s="21">
        <v>0</v>
      </c>
      <c r="M98" s="21">
        <v>0</v>
      </c>
      <c r="N98" s="21">
        <v>0</v>
      </c>
      <c r="O98" s="168">
        <v>0</v>
      </c>
      <c r="P98" s="70"/>
      <c r="Q98" s="70"/>
      <c r="R98" s="70"/>
      <c r="S98" s="70"/>
      <c r="T98" s="33">
        <v>0</v>
      </c>
    </row>
    <row r="99" spans="2:20" ht="23.25" thickBot="1" x14ac:dyDescent="0.3">
      <c r="B99" s="101"/>
      <c r="C99" s="19" t="s">
        <v>9</v>
      </c>
      <c r="D99" s="32">
        <f t="shared" si="21"/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65">
        <v>0</v>
      </c>
      <c r="K99" s="21">
        <v>0</v>
      </c>
      <c r="L99" s="21">
        <v>0</v>
      </c>
      <c r="M99" s="21">
        <v>0</v>
      </c>
      <c r="N99" s="21">
        <v>0</v>
      </c>
      <c r="O99" s="168">
        <v>0</v>
      </c>
      <c r="P99" s="70"/>
      <c r="Q99" s="70"/>
      <c r="R99" s="70"/>
      <c r="S99" s="70"/>
      <c r="T99" s="33">
        <v>0</v>
      </c>
    </row>
    <row r="100" spans="2:20" ht="34.5" thickBot="1" x14ac:dyDescent="0.3">
      <c r="B100" s="101"/>
      <c r="C100" s="19" t="s">
        <v>10</v>
      </c>
      <c r="D100" s="32">
        <f t="shared" si="21"/>
        <v>6005.8345300000001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65">
        <v>0</v>
      </c>
      <c r="K100" s="21">
        <v>0</v>
      </c>
      <c r="L100" s="21">
        <v>0</v>
      </c>
      <c r="M100" s="21">
        <v>0</v>
      </c>
      <c r="N100" s="21">
        <v>0</v>
      </c>
      <c r="O100" s="168">
        <v>6005.8345300000001</v>
      </c>
      <c r="P100" s="70"/>
      <c r="Q100" s="70"/>
      <c r="R100" s="70"/>
      <c r="S100" s="70"/>
      <c r="T100" s="33">
        <v>0</v>
      </c>
    </row>
    <row r="101" spans="2:20" ht="45.75" thickBot="1" x14ac:dyDescent="0.3">
      <c r="B101" s="102"/>
      <c r="C101" s="19" t="s">
        <v>11</v>
      </c>
      <c r="D101" s="32">
        <f t="shared" si="21"/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65">
        <v>0</v>
      </c>
      <c r="K101" s="21">
        <v>0</v>
      </c>
      <c r="L101" s="21">
        <v>0</v>
      </c>
      <c r="M101" s="21">
        <v>0</v>
      </c>
      <c r="N101" s="21">
        <v>0</v>
      </c>
      <c r="O101" s="168">
        <v>0</v>
      </c>
      <c r="P101" s="70"/>
      <c r="Q101" s="70"/>
      <c r="R101" s="70"/>
      <c r="S101" s="70"/>
      <c r="T101" s="33">
        <v>0</v>
      </c>
    </row>
    <row r="102" spans="2:20" ht="19.5" customHeight="1" thickBot="1" x14ac:dyDescent="0.3">
      <c r="B102" s="133" t="s">
        <v>101</v>
      </c>
      <c r="C102" s="19" t="s">
        <v>14</v>
      </c>
      <c r="D102" s="32">
        <f t="shared" si="21"/>
        <v>46409.64</v>
      </c>
      <c r="E102" s="21">
        <f>SUM(E103:E106)</f>
        <v>0</v>
      </c>
      <c r="F102" s="21">
        <f t="shared" ref="F102:T102" si="27">SUM(F103:F106)</f>
        <v>0</v>
      </c>
      <c r="G102" s="21">
        <f t="shared" si="27"/>
        <v>0</v>
      </c>
      <c r="H102" s="21">
        <f t="shared" si="27"/>
        <v>0</v>
      </c>
      <c r="I102" s="21">
        <f t="shared" si="27"/>
        <v>0</v>
      </c>
      <c r="J102" s="65">
        <f t="shared" si="27"/>
        <v>0</v>
      </c>
      <c r="K102" s="21">
        <f t="shared" si="27"/>
        <v>0</v>
      </c>
      <c r="L102" s="21">
        <f t="shared" si="27"/>
        <v>550</v>
      </c>
      <c r="M102" s="21">
        <f t="shared" si="27"/>
        <v>550</v>
      </c>
      <c r="N102" s="21">
        <f t="shared" si="27"/>
        <v>745.84699999999998</v>
      </c>
      <c r="O102" s="168">
        <f t="shared" si="27"/>
        <v>0</v>
      </c>
      <c r="P102" s="70">
        <f t="shared" si="27"/>
        <v>44563.792999999998</v>
      </c>
      <c r="Q102" s="70">
        <f t="shared" si="27"/>
        <v>0</v>
      </c>
      <c r="R102" s="70">
        <f t="shared" si="27"/>
        <v>0</v>
      </c>
      <c r="S102" s="70">
        <f t="shared" si="27"/>
        <v>0</v>
      </c>
      <c r="T102" s="77">
        <f t="shared" si="27"/>
        <v>0</v>
      </c>
    </row>
    <row r="103" spans="2:20" ht="23.25" thickBot="1" x14ac:dyDescent="0.3">
      <c r="B103" s="101"/>
      <c r="C103" s="19" t="s">
        <v>8</v>
      </c>
      <c r="D103" s="32">
        <f t="shared" si="21"/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65">
        <v>0</v>
      </c>
      <c r="K103" s="21">
        <v>0</v>
      </c>
      <c r="L103" s="21">
        <v>0</v>
      </c>
      <c r="M103" s="21">
        <v>0</v>
      </c>
      <c r="N103" s="21">
        <v>0</v>
      </c>
      <c r="O103" s="168">
        <v>0</v>
      </c>
      <c r="P103" s="70"/>
      <c r="Q103" s="70"/>
      <c r="R103" s="70"/>
      <c r="S103" s="70"/>
      <c r="T103" s="33">
        <v>0</v>
      </c>
    </row>
    <row r="104" spans="2:20" ht="23.25" thickBot="1" x14ac:dyDescent="0.3">
      <c r="B104" s="101"/>
      <c r="C104" s="19" t="s">
        <v>9</v>
      </c>
      <c r="D104" s="32">
        <f t="shared" si="21"/>
        <v>43672.517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65">
        <v>0</v>
      </c>
      <c r="K104" s="21">
        <v>0</v>
      </c>
      <c r="L104" s="21">
        <v>0</v>
      </c>
      <c r="M104" s="21">
        <v>0</v>
      </c>
      <c r="N104" s="21">
        <v>0</v>
      </c>
      <c r="O104" s="168">
        <v>0</v>
      </c>
      <c r="P104" s="70">
        <v>43672.517</v>
      </c>
      <c r="Q104" s="70"/>
      <c r="R104" s="70"/>
      <c r="S104" s="70"/>
      <c r="T104" s="33">
        <v>0</v>
      </c>
    </row>
    <row r="105" spans="2:20" ht="34.5" thickBot="1" x14ac:dyDescent="0.3">
      <c r="B105" s="101"/>
      <c r="C105" s="19" t="s">
        <v>10</v>
      </c>
      <c r="D105" s="32">
        <f t="shared" si="21"/>
        <v>2737.123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65">
        <v>0</v>
      </c>
      <c r="K105" s="21">
        <v>0</v>
      </c>
      <c r="L105" s="21">
        <v>550</v>
      </c>
      <c r="M105" s="21">
        <v>550</v>
      </c>
      <c r="N105" s="21">
        <v>745.84699999999998</v>
      </c>
      <c r="O105" s="168">
        <v>0</v>
      </c>
      <c r="P105" s="70">
        <v>891.27599999999995</v>
      </c>
      <c r="Q105" s="70"/>
      <c r="R105" s="70"/>
      <c r="S105" s="70"/>
      <c r="T105" s="33">
        <v>0</v>
      </c>
    </row>
    <row r="106" spans="2:20" ht="45.75" thickBot="1" x14ac:dyDescent="0.3">
      <c r="B106" s="102"/>
      <c r="C106" s="19" t="s">
        <v>11</v>
      </c>
      <c r="D106" s="32">
        <f t="shared" si="21"/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65">
        <v>0</v>
      </c>
      <c r="K106" s="21">
        <v>0</v>
      </c>
      <c r="L106" s="21">
        <v>0</v>
      </c>
      <c r="M106" s="21">
        <v>0</v>
      </c>
      <c r="N106" s="21">
        <v>0</v>
      </c>
      <c r="O106" s="168">
        <v>0</v>
      </c>
      <c r="P106" s="70"/>
      <c r="Q106" s="70"/>
      <c r="R106" s="70"/>
      <c r="S106" s="70"/>
      <c r="T106" s="33">
        <v>0</v>
      </c>
    </row>
    <row r="107" spans="2:20" ht="15.75" customHeight="1" thickBot="1" x14ac:dyDescent="0.3">
      <c r="B107" s="133" t="s">
        <v>81</v>
      </c>
      <c r="C107" s="19" t="s">
        <v>14</v>
      </c>
      <c r="D107" s="32">
        <f t="shared" si="21"/>
        <v>0</v>
      </c>
      <c r="E107" s="21">
        <f>SUM(E108:E111)</f>
        <v>0</v>
      </c>
      <c r="F107" s="21">
        <f t="shared" ref="F107:T107" si="28">SUM(F108:F111)</f>
        <v>0</v>
      </c>
      <c r="G107" s="21">
        <f t="shared" si="28"/>
        <v>0</v>
      </c>
      <c r="H107" s="21">
        <f t="shared" si="28"/>
        <v>0</v>
      </c>
      <c r="I107" s="21">
        <f t="shared" si="28"/>
        <v>0</v>
      </c>
      <c r="J107" s="65">
        <f t="shared" si="28"/>
        <v>0</v>
      </c>
      <c r="K107" s="21">
        <f t="shared" si="28"/>
        <v>0</v>
      </c>
      <c r="L107" s="21">
        <f t="shared" si="28"/>
        <v>0</v>
      </c>
      <c r="M107" s="21">
        <f t="shared" si="28"/>
        <v>0</v>
      </c>
      <c r="N107" s="21">
        <f t="shared" si="28"/>
        <v>0</v>
      </c>
      <c r="O107" s="168">
        <f t="shared" si="28"/>
        <v>0</v>
      </c>
      <c r="P107" s="70">
        <f t="shared" si="28"/>
        <v>0</v>
      </c>
      <c r="Q107" s="70">
        <f t="shared" si="28"/>
        <v>0</v>
      </c>
      <c r="R107" s="70">
        <f t="shared" si="28"/>
        <v>0</v>
      </c>
      <c r="S107" s="70">
        <f t="shared" si="28"/>
        <v>0</v>
      </c>
      <c r="T107" s="77">
        <f t="shared" si="28"/>
        <v>0</v>
      </c>
    </row>
    <row r="108" spans="2:20" ht="23.25" thickBot="1" x14ac:dyDescent="0.3">
      <c r="B108" s="101"/>
      <c r="C108" s="19" t="s">
        <v>8</v>
      </c>
      <c r="D108" s="32">
        <f t="shared" si="21"/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65">
        <v>0</v>
      </c>
      <c r="K108" s="21">
        <v>0</v>
      </c>
      <c r="L108" s="21">
        <v>0</v>
      </c>
      <c r="M108" s="21">
        <v>0</v>
      </c>
      <c r="N108" s="21">
        <v>0</v>
      </c>
      <c r="O108" s="168">
        <v>0</v>
      </c>
      <c r="P108" s="70"/>
      <c r="Q108" s="70"/>
      <c r="R108" s="70"/>
      <c r="S108" s="70"/>
      <c r="T108" s="33">
        <v>0</v>
      </c>
    </row>
    <row r="109" spans="2:20" ht="23.25" thickBot="1" x14ac:dyDescent="0.3">
      <c r="B109" s="101"/>
      <c r="C109" s="19" t="s">
        <v>9</v>
      </c>
      <c r="D109" s="32">
        <f t="shared" si="21"/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65">
        <v>0</v>
      </c>
      <c r="K109" s="21">
        <v>0</v>
      </c>
      <c r="L109" s="21">
        <v>0</v>
      </c>
      <c r="M109" s="21">
        <v>0</v>
      </c>
      <c r="N109" s="21">
        <v>0</v>
      </c>
      <c r="O109" s="168">
        <v>0</v>
      </c>
      <c r="P109" s="70"/>
      <c r="Q109" s="70"/>
      <c r="R109" s="70"/>
      <c r="S109" s="70"/>
      <c r="T109" s="33">
        <v>0</v>
      </c>
    </row>
    <row r="110" spans="2:20" ht="34.5" thickBot="1" x14ac:dyDescent="0.3">
      <c r="B110" s="101"/>
      <c r="C110" s="19" t="s">
        <v>10</v>
      </c>
      <c r="D110" s="32">
        <f t="shared" si="21"/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65">
        <v>0</v>
      </c>
      <c r="K110" s="21">
        <v>0</v>
      </c>
      <c r="L110" s="21">
        <v>0</v>
      </c>
      <c r="M110" s="21">
        <v>0</v>
      </c>
      <c r="N110" s="21">
        <v>0</v>
      </c>
      <c r="O110" s="168">
        <v>0</v>
      </c>
      <c r="P110" s="70"/>
      <c r="Q110" s="70"/>
      <c r="R110" s="70"/>
      <c r="S110" s="70"/>
      <c r="T110" s="33">
        <v>0</v>
      </c>
    </row>
    <row r="111" spans="2:20" ht="45.75" thickBot="1" x14ac:dyDescent="0.3">
      <c r="B111" s="102"/>
      <c r="C111" s="19" t="s">
        <v>11</v>
      </c>
      <c r="D111" s="32">
        <f t="shared" si="21"/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65">
        <v>0</v>
      </c>
      <c r="K111" s="21">
        <v>0</v>
      </c>
      <c r="L111" s="21">
        <v>0</v>
      </c>
      <c r="M111" s="21">
        <v>0</v>
      </c>
      <c r="N111" s="21">
        <v>0</v>
      </c>
      <c r="O111" s="168">
        <v>0</v>
      </c>
      <c r="P111" s="70"/>
      <c r="Q111" s="70"/>
      <c r="R111" s="70"/>
      <c r="S111" s="70"/>
      <c r="T111" s="33">
        <v>0</v>
      </c>
    </row>
    <row r="112" spans="2:20" ht="22.5" customHeight="1" thickBot="1" x14ac:dyDescent="0.3">
      <c r="B112" s="133" t="s">
        <v>83</v>
      </c>
      <c r="C112" s="19" t="s">
        <v>14</v>
      </c>
      <c r="D112" s="32">
        <f t="shared" si="21"/>
        <v>236953.51420000001</v>
      </c>
      <c r="E112" s="21">
        <f>SUM(E113:E116)</f>
        <v>0</v>
      </c>
      <c r="F112" s="21">
        <f t="shared" ref="F112:T112" si="29">SUM(F113:F116)</f>
        <v>0</v>
      </c>
      <c r="G112" s="21">
        <f t="shared" si="29"/>
        <v>0</v>
      </c>
      <c r="H112" s="21">
        <f t="shared" si="29"/>
        <v>0</v>
      </c>
      <c r="I112" s="21">
        <f t="shared" si="29"/>
        <v>0</v>
      </c>
      <c r="J112" s="65">
        <f t="shared" si="29"/>
        <v>0</v>
      </c>
      <c r="K112" s="21">
        <f>SUM(K113:K116)</f>
        <v>4313.72</v>
      </c>
      <c r="L112" s="21">
        <f t="shared" si="29"/>
        <v>61696.129690000002</v>
      </c>
      <c r="M112" s="56">
        <f t="shared" si="29"/>
        <v>170943.66451</v>
      </c>
      <c r="N112" s="21">
        <f t="shared" si="29"/>
        <v>0</v>
      </c>
      <c r="O112" s="168">
        <f t="shared" si="29"/>
        <v>0</v>
      </c>
      <c r="P112" s="70">
        <f t="shared" si="29"/>
        <v>0</v>
      </c>
      <c r="Q112" s="70">
        <f t="shared" si="29"/>
        <v>0</v>
      </c>
      <c r="R112" s="70">
        <f t="shared" si="29"/>
        <v>0</v>
      </c>
      <c r="S112" s="70">
        <f t="shared" si="29"/>
        <v>0</v>
      </c>
      <c r="T112" s="77">
        <f t="shared" si="29"/>
        <v>0</v>
      </c>
    </row>
    <row r="113" spans="2:20" ht="23.25" thickBot="1" x14ac:dyDescent="0.3">
      <c r="B113" s="101"/>
      <c r="C113" s="19" t="s">
        <v>8</v>
      </c>
      <c r="D113" s="32">
        <f t="shared" si="21"/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65">
        <v>0</v>
      </c>
      <c r="K113" s="21">
        <v>0</v>
      </c>
      <c r="L113" s="21">
        <v>0</v>
      </c>
      <c r="M113" s="21">
        <v>0</v>
      </c>
      <c r="N113" s="21">
        <v>0</v>
      </c>
      <c r="O113" s="168">
        <v>0</v>
      </c>
      <c r="P113" s="70"/>
      <c r="Q113" s="70"/>
      <c r="R113" s="70"/>
      <c r="S113" s="70"/>
      <c r="T113" s="33">
        <v>0</v>
      </c>
    </row>
    <row r="114" spans="2:20" ht="23.25" thickBot="1" x14ac:dyDescent="0.3">
      <c r="B114" s="101"/>
      <c r="C114" s="19" t="s">
        <v>9</v>
      </c>
      <c r="D114" s="32">
        <f t="shared" si="21"/>
        <v>230478.83890999999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65">
        <v>0</v>
      </c>
      <c r="K114" s="21">
        <v>4227.45</v>
      </c>
      <c r="L114" s="60">
        <v>58979.497909999998</v>
      </c>
      <c r="M114" s="21">
        <v>167271.891</v>
      </c>
      <c r="N114" s="21">
        <v>0</v>
      </c>
      <c r="O114" s="168">
        <v>0</v>
      </c>
      <c r="P114" s="70"/>
      <c r="Q114" s="70"/>
      <c r="R114" s="70"/>
      <c r="S114" s="70"/>
      <c r="T114" s="33">
        <v>0</v>
      </c>
    </row>
    <row r="115" spans="2:20" ht="34.5" thickBot="1" x14ac:dyDescent="0.3">
      <c r="B115" s="101"/>
      <c r="C115" s="19" t="s">
        <v>10</v>
      </c>
      <c r="D115" s="32">
        <f t="shared" si="21"/>
        <v>6474.6752900000001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65">
        <v>0</v>
      </c>
      <c r="K115" s="21">
        <v>86.27</v>
      </c>
      <c r="L115" s="60">
        <v>2716.6317800000002</v>
      </c>
      <c r="M115" s="21">
        <v>3671.77351</v>
      </c>
      <c r="N115" s="21">
        <v>0</v>
      </c>
      <c r="O115" s="168">
        <v>0</v>
      </c>
      <c r="P115" s="70"/>
      <c r="Q115" s="70"/>
      <c r="R115" s="70"/>
      <c r="S115" s="70"/>
      <c r="T115" s="33">
        <v>0</v>
      </c>
    </row>
    <row r="116" spans="2:20" ht="45.75" thickBot="1" x14ac:dyDescent="0.3">
      <c r="B116" s="102"/>
      <c r="C116" s="19" t="s">
        <v>11</v>
      </c>
      <c r="D116" s="32">
        <f t="shared" si="21"/>
        <v>0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65">
        <v>0</v>
      </c>
      <c r="K116" s="21">
        <v>0</v>
      </c>
      <c r="L116" s="21">
        <v>0</v>
      </c>
      <c r="M116" s="21">
        <v>0</v>
      </c>
      <c r="N116" s="21">
        <v>0</v>
      </c>
      <c r="O116" s="168">
        <v>0</v>
      </c>
      <c r="P116" s="70"/>
      <c r="Q116" s="70"/>
      <c r="R116" s="70"/>
      <c r="S116" s="70"/>
      <c r="T116" s="33">
        <v>0</v>
      </c>
    </row>
    <row r="117" spans="2:20" ht="15.75" thickBot="1" x14ac:dyDescent="0.3">
      <c r="B117" s="133" t="s">
        <v>85</v>
      </c>
      <c r="C117" s="19" t="s">
        <v>14</v>
      </c>
      <c r="D117" s="32">
        <f t="shared" si="21"/>
        <v>25</v>
      </c>
      <c r="E117" s="21">
        <f>SUM(E118:E122)</f>
        <v>0</v>
      </c>
      <c r="F117" s="21">
        <f t="shared" ref="F117:T117" si="30">SUM(F118:F122)</f>
        <v>0</v>
      </c>
      <c r="G117" s="21">
        <f t="shared" si="30"/>
        <v>0</v>
      </c>
      <c r="H117" s="21">
        <f t="shared" si="30"/>
        <v>0</v>
      </c>
      <c r="I117" s="21">
        <f t="shared" si="30"/>
        <v>0</v>
      </c>
      <c r="J117" s="65">
        <f t="shared" si="30"/>
        <v>0</v>
      </c>
      <c r="K117" s="21">
        <f t="shared" si="30"/>
        <v>0</v>
      </c>
      <c r="L117" s="21">
        <f t="shared" si="30"/>
        <v>25</v>
      </c>
      <c r="M117" s="21">
        <f t="shared" si="30"/>
        <v>0</v>
      </c>
      <c r="N117" s="21">
        <f t="shared" si="30"/>
        <v>0</v>
      </c>
      <c r="O117" s="168">
        <f t="shared" si="30"/>
        <v>0</v>
      </c>
      <c r="P117" s="70">
        <f t="shared" si="30"/>
        <v>0</v>
      </c>
      <c r="Q117" s="70">
        <f t="shared" si="30"/>
        <v>0</v>
      </c>
      <c r="R117" s="70">
        <f t="shared" si="30"/>
        <v>0</v>
      </c>
      <c r="S117" s="70">
        <f t="shared" si="30"/>
        <v>0</v>
      </c>
      <c r="T117" s="77">
        <f t="shared" si="30"/>
        <v>0</v>
      </c>
    </row>
    <row r="118" spans="2:20" ht="23.25" thickBot="1" x14ac:dyDescent="0.3">
      <c r="B118" s="101"/>
      <c r="C118" s="19" t="s">
        <v>8</v>
      </c>
      <c r="D118" s="32">
        <f t="shared" si="21"/>
        <v>0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65">
        <v>0</v>
      </c>
      <c r="K118" s="21"/>
      <c r="L118" s="21">
        <f>SUM(M118:AA118)</f>
        <v>0</v>
      </c>
      <c r="M118" s="21">
        <f t="shared" ref="M118:M120" si="31">SUM(N118:AB118)</f>
        <v>0</v>
      </c>
      <c r="N118" s="21">
        <f t="shared" ref="N118:N119" si="32">SUM(T118:AC118)</f>
        <v>0</v>
      </c>
      <c r="O118" s="168">
        <v>0</v>
      </c>
      <c r="P118" s="70"/>
      <c r="Q118" s="70"/>
      <c r="R118" s="70"/>
      <c r="S118" s="70"/>
      <c r="T118" s="33">
        <v>0</v>
      </c>
    </row>
    <row r="119" spans="2:20" ht="23.25" thickBot="1" x14ac:dyDescent="0.3">
      <c r="B119" s="101"/>
      <c r="C119" s="19" t="s">
        <v>9</v>
      </c>
      <c r="D119" s="32">
        <f t="shared" si="21"/>
        <v>0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65">
        <v>0</v>
      </c>
      <c r="K119" s="21">
        <v>0</v>
      </c>
      <c r="L119" s="21">
        <f>SUM(M119:AA119)</f>
        <v>0</v>
      </c>
      <c r="M119" s="21">
        <f t="shared" si="31"/>
        <v>0</v>
      </c>
      <c r="N119" s="21">
        <f t="shared" si="32"/>
        <v>0</v>
      </c>
      <c r="O119" s="168">
        <v>0</v>
      </c>
      <c r="P119" s="70"/>
      <c r="Q119" s="70"/>
      <c r="R119" s="70"/>
      <c r="S119" s="70"/>
      <c r="T119" s="33">
        <v>0</v>
      </c>
    </row>
    <row r="120" spans="2:20" ht="29.25" customHeight="1" x14ac:dyDescent="0.25">
      <c r="B120" s="101"/>
      <c r="C120" s="113" t="s">
        <v>10</v>
      </c>
      <c r="D120" s="104">
        <f t="shared" si="21"/>
        <v>25</v>
      </c>
      <c r="E120" s="110">
        <v>0</v>
      </c>
      <c r="F120" s="110">
        <v>0</v>
      </c>
      <c r="G120" s="110">
        <v>0</v>
      </c>
      <c r="H120" s="110">
        <v>0</v>
      </c>
      <c r="I120" s="110">
        <v>0</v>
      </c>
      <c r="J120" s="142">
        <v>0</v>
      </c>
      <c r="K120" s="110">
        <v>0</v>
      </c>
      <c r="L120" s="110">
        <v>25</v>
      </c>
      <c r="M120" s="110">
        <f t="shared" si="31"/>
        <v>0</v>
      </c>
      <c r="N120" s="110">
        <v>0</v>
      </c>
      <c r="O120" s="176">
        <v>0</v>
      </c>
      <c r="P120" s="93"/>
      <c r="Q120" s="93"/>
      <c r="R120" s="93"/>
      <c r="S120" s="93"/>
      <c r="T120" s="126">
        <v>0</v>
      </c>
    </row>
    <row r="121" spans="2:20" ht="9" customHeight="1" thickBot="1" x14ac:dyDescent="0.3">
      <c r="B121" s="101"/>
      <c r="C121" s="106"/>
      <c r="D121" s="104">
        <f t="shared" si="21"/>
        <v>0</v>
      </c>
      <c r="E121" s="110"/>
      <c r="F121" s="110"/>
      <c r="G121" s="110"/>
      <c r="H121" s="110"/>
      <c r="I121" s="110"/>
      <c r="J121" s="142"/>
      <c r="K121" s="110"/>
      <c r="L121" s="110"/>
      <c r="M121" s="110"/>
      <c r="N121" s="110"/>
      <c r="O121" s="177"/>
      <c r="P121" s="94"/>
      <c r="Q121" s="94"/>
      <c r="R121" s="94"/>
      <c r="S121" s="94"/>
      <c r="T121" s="127"/>
    </row>
    <row r="122" spans="2:20" ht="45.75" thickBot="1" x14ac:dyDescent="0.3">
      <c r="B122" s="102"/>
      <c r="C122" s="19" t="s">
        <v>11</v>
      </c>
      <c r="D122" s="32">
        <f t="shared" si="21"/>
        <v>0</v>
      </c>
      <c r="E122" s="21">
        <f t="shared" ref="E122:L122" si="33">SUM(F122:T122)</f>
        <v>0</v>
      </c>
      <c r="F122" s="21">
        <f t="shared" si="33"/>
        <v>0</v>
      </c>
      <c r="G122" s="21">
        <f t="shared" si="33"/>
        <v>0</v>
      </c>
      <c r="H122" s="21">
        <f t="shared" si="33"/>
        <v>0</v>
      </c>
      <c r="I122" s="21">
        <f t="shared" si="33"/>
        <v>0</v>
      </c>
      <c r="J122" s="21">
        <f t="shared" si="33"/>
        <v>0</v>
      </c>
      <c r="K122" s="21">
        <f t="shared" si="33"/>
        <v>0</v>
      </c>
      <c r="L122" s="21">
        <f t="shared" si="33"/>
        <v>0</v>
      </c>
      <c r="M122" s="21">
        <f t="shared" ref="M122:M128" si="34">SUM(N122:AB122)</f>
        <v>0</v>
      </c>
      <c r="N122" s="21">
        <f t="shared" ref="N122:N128" si="35">SUM(T122:AC122)</f>
        <v>0</v>
      </c>
      <c r="O122" s="168">
        <v>0</v>
      </c>
      <c r="P122" s="70"/>
      <c r="Q122" s="70"/>
      <c r="R122" s="70"/>
      <c r="S122" s="70"/>
      <c r="T122" s="33">
        <v>0</v>
      </c>
    </row>
    <row r="123" spans="2:20" ht="15.75" thickBot="1" x14ac:dyDescent="0.3">
      <c r="B123" s="130" t="s">
        <v>106</v>
      </c>
      <c r="C123" s="25" t="s">
        <v>14</v>
      </c>
      <c r="D123" s="32">
        <f>SUM(E123:T123)</f>
        <v>3500</v>
      </c>
      <c r="E123" s="21">
        <f>SUM(E124:E128)</f>
        <v>0</v>
      </c>
      <c r="F123" s="21">
        <f t="shared" ref="F123:T123" si="36">SUM(F124:F128)</f>
        <v>0</v>
      </c>
      <c r="G123" s="21">
        <f t="shared" si="36"/>
        <v>0</v>
      </c>
      <c r="H123" s="21">
        <f t="shared" si="36"/>
        <v>0</v>
      </c>
      <c r="I123" s="21">
        <f t="shared" si="36"/>
        <v>0</v>
      </c>
      <c r="J123" s="21">
        <f>SUM(J124:J128)</f>
        <v>0</v>
      </c>
      <c r="K123" s="21">
        <f t="shared" si="36"/>
        <v>0</v>
      </c>
      <c r="L123" s="21">
        <f t="shared" si="36"/>
        <v>0</v>
      </c>
      <c r="M123" s="21">
        <f t="shared" si="36"/>
        <v>0</v>
      </c>
      <c r="N123" s="21">
        <f>SUM(N124:N128)</f>
        <v>0</v>
      </c>
      <c r="O123" s="178">
        <v>3000</v>
      </c>
      <c r="P123" s="70">
        <f t="shared" si="36"/>
        <v>500</v>
      </c>
      <c r="Q123" s="70">
        <f t="shared" si="36"/>
        <v>0</v>
      </c>
      <c r="R123" s="70">
        <f t="shared" si="36"/>
        <v>0</v>
      </c>
      <c r="S123" s="70">
        <f t="shared" si="36"/>
        <v>0</v>
      </c>
      <c r="T123" s="77">
        <f t="shared" si="36"/>
        <v>0</v>
      </c>
    </row>
    <row r="124" spans="2:20" ht="23.25" thickBot="1" x14ac:dyDescent="0.3">
      <c r="B124" s="131"/>
      <c r="C124" s="19" t="s">
        <v>8</v>
      </c>
      <c r="D124" s="32">
        <f t="shared" ref="D124:D128" si="37">SUM(E124:T124)</f>
        <v>0</v>
      </c>
      <c r="E124" s="21">
        <f t="shared" ref="E124:L125" si="38">SUM(F124:T124)</f>
        <v>0</v>
      </c>
      <c r="F124" s="21">
        <f t="shared" si="38"/>
        <v>0</v>
      </c>
      <c r="G124" s="21">
        <f t="shared" si="38"/>
        <v>0</v>
      </c>
      <c r="H124" s="21">
        <f t="shared" si="38"/>
        <v>0</v>
      </c>
      <c r="I124" s="21">
        <f t="shared" si="38"/>
        <v>0</v>
      </c>
      <c r="J124" s="21">
        <f t="shared" si="38"/>
        <v>0</v>
      </c>
      <c r="K124" s="21">
        <f t="shared" si="38"/>
        <v>0</v>
      </c>
      <c r="L124" s="21">
        <f t="shared" si="38"/>
        <v>0</v>
      </c>
      <c r="M124" s="21">
        <f t="shared" si="34"/>
        <v>0</v>
      </c>
      <c r="N124" s="21">
        <f t="shared" si="35"/>
        <v>0</v>
      </c>
      <c r="O124" s="168">
        <v>0</v>
      </c>
      <c r="P124" s="70"/>
      <c r="Q124" s="70"/>
      <c r="R124" s="70"/>
      <c r="S124" s="70"/>
      <c r="T124" s="33">
        <v>0</v>
      </c>
    </row>
    <row r="125" spans="2:20" ht="23.25" thickBot="1" x14ac:dyDescent="0.3">
      <c r="B125" s="131"/>
      <c r="C125" s="19" t="s">
        <v>9</v>
      </c>
      <c r="D125" s="32">
        <f t="shared" si="37"/>
        <v>0</v>
      </c>
      <c r="E125" s="21">
        <f t="shared" si="38"/>
        <v>0</v>
      </c>
      <c r="F125" s="21">
        <f t="shared" si="38"/>
        <v>0</v>
      </c>
      <c r="G125" s="21">
        <f t="shared" si="38"/>
        <v>0</v>
      </c>
      <c r="H125" s="21">
        <f t="shared" si="38"/>
        <v>0</v>
      </c>
      <c r="I125" s="21">
        <f t="shared" si="38"/>
        <v>0</v>
      </c>
      <c r="J125" s="21">
        <f t="shared" si="38"/>
        <v>0</v>
      </c>
      <c r="K125" s="21">
        <f t="shared" si="38"/>
        <v>0</v>
      </c>
      <c r="L125" s="21">
        <f t="shared" si="38"/>
        <v>0</v>
      </c>
      <c r="M125" s="21">
        <f t="shared" si="34"/>
        <v>0</v>
      </c>
      <c r="N125" s="21">
        <f t="shared" si="35"/>
        <v>0</v>
      </c>
      <c r="O125" s="168">
        <v>0</v>
      </c>
      <c r="P125" s="70"/>
      <c r="Q125" s="70"/>
      <c r="R125" s="70"/>
      <c r="S125" s="70"/>
      <c r="T125" s="33">
        <v>0</v>
      </c>
    </row>
    <row r="126" spans="2:20" x14ac:dyDescent="0.25">
      <c r="B126" s="131"/>
      <c r="C126" s="113" t="s">
        <v>10</v>
      </c>
      <c r="D126" s="104">
        <f t="shared" si="37"/>
        <v>3500</v>
      </c>
      <c r="E126" s="110">
        <v>0</v>
      </c>
      <c r="F126" s="110">
        <v>0</v>
      </c>
      <c r="G126" s="110">
        <v>0</v>
      </c>
      <c r="H126" s="110">
        <v>0</v>
      </c>
      <c r="I126" s="110">
        <v>0</v>
      </c>
      <c r="J126" s="110">
        <v>0</v>
      </c>
      <c r="K126" s="110">
        <v>0</v>
      </c>
      <c r="L126" s="110">
        <v>0</v>
      </c>
      <c r="M126" s="110">
        <v>0</v>
      </c>
      <c r="N126" s="110">
        <v>0</v>
      </c>
      <c r="O126" s="179">
        <v>3000</v>
      </c>
      <c r="P126" s="129">
        <v>500</v>
      </c>
      <c r="Q126" s="93"/>
      <c r="R126" s="93"/>
      <c r="S126" s="93"/>
      <c r="T126" s="126">
        <v>0</v>
      </c>
    </row>
    <row r="127" spans="2:20" ht="15.75" thickBot="1" x14ac:dyDescent="0.3">
      <c r="B127" s="131"/>
      <c r="C127" s="106"/>
      <c r="D127" s="104">
        <f t="shared" si="37"/>
        <v>0</v>
      </c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77"/>
      <c r="P127" s="136"/>
      <c r="Q127" s="94"/>
      <c r="R127" s="94"/>
      <c r="S127" s="94"/>
      <c r="T127" s="127"/>
    </row>
    <row r="128" spans="2:20" ht="45.75" thickBot="1" x14ac:dyDescent="0.3">
      <c r="B128" s="132"/>
      <c r="C128" s="19" t="s">
        <v>11</v>
      </c>
      <c r="D128" s="34">
        <f t="shared" si="37"/>
        <v>0</v>
      </c>
      <c r="E128" s="35">
        <f t="shared" ref="E128:L128" si="39">SUM(F128:T128)</f>
        <v>0</v>
      </c>
      <c r="F128" s="35">
        <f t="shared" si="39"/>
        <v>0</v>
      </c>
      <c r="G128" s="35">
        <f t="shared" si="39"/>
        <v>0</v>
      </c>
      <c r="H128" s="35">
        <f t="shared" si="39"/>
        <v>0</v>
      </c>
      <c r="I128" s="35">
        <f t="shared" si="39"/>
        <v>0</v>
      </c>
      <c r="J128" s="35">
        <f t="shared" si="39"/>
        <v>0</v>
      </c>
      <c r="K128" s="35">
        <f t="shared" si="39"/>
        <v>0</v>
      </c>
      <c r="L128" s="35">
        <f t="shared" si="39"/>
        <v>0</v>
      </c>
      <c r="M128" s="35">
        <f t="shared" si="34"/>
        <v>0</v>
      </c>
      <c r="N128" s="35">
        <f t="shared" si="35"/>
        <v>0</v>
      </c>
      <c r="O128" s="169">
        <v>0</v>
      </c>
      <c r="P128" s="72"/>
      <c r="Q128" s="72"/>
      <c r="R128" s="72"/>
      <c r="S128" s="72"/>
      <c r="T128" s="36">
        <v>0</v>
      </c>
    </row>
    <row r="129" spans="2:20" ht="15.75" thickBot="1" x14ac:dyDescent="0.3">
      <c r="B129" s="130" t="s">
        <v>107</v>
      </c>
      <c r="C129" s="25" t="s">
        <v>14</v>
      </c>
      <c r="D129" s="32">
        <f>SUM(E129:T129)</f>
        <v>4500</v>
      </c>
      <c r="E129" s="21">
        <f>SUM(E130:E134)</f>
        <v>0</v>
      </c>
      <c r="F129" s="21">
        <f t="shared" ref="F129:I129" si="40">SUM(F130:F134)</f>
        <v>0</v>
      </c>
      <c r="G129" s="21">
        <f t="shared" si="40"/>
        <v>0</v>
      </c>
      <c r="H129" s="21">
        <f t="shared" si="40"/>
        <v>0</v>
      </c>
      <c r="I129" s="21">
        <f t="shared" si="40"/>
        <v>0</v>
      </c>
      <c r="J129" s="21">
        <f>SUM(J130:J134)</f>
        <v>0</v>
      </c>
      <c r="K129" s="21">
        <f t="shared" ref="K129:M129" si="41">SUM(K130:K134)</f>
        <v>0</v>
      </c>
      <c r="L129" s="21">
        <f t="shared" si="41"/>
        <v>0</v>
      </c>
      <c r="M129" s="21">
        <f t="shared" si="41"/>
        <v>0</v>
      </c>
      <c r="N129" s="21">
        <f>SUM(N130:N134)</f>
        <v>0</v>
      </c>
      <c r="O129" s="168">
        <f t="shared" ref="O129:T129" si="42">SUM(O130:O134)</f>
        <v>0</v>
      </c>
      <c r="P129" s="70">
        <f t="shared" si="42"/>
        <v>0</v>
      </c>
      <c r="Q129" s="70">
        <f t="shared" si="42"/>
        <v>4500</v>
      </c>
      <c r="R129" s="70">
        <f t="shared" si="42"/>
        <v>0</v>
      </c>
      <c r="S129" s="70">
        <f t="shared" si="42"/>
        <v>0</v>
      </c>
      <c r="T129" s="77">
        <f t="shared" si="42"/>
        <v>0</v>
      </c>
    </row>
    <row r="130" spans="2:20" ht="23.25" thickBot="1" x14ac:dyDescent="0.3">
      <c r="B130" s="131"/>
      <c r="C130" s="19" t="s">
        <v>8</v>
      </c>
      <c r="D130" s="32">
        <f t="shared" ref="D130:D134" si="43">SUM(E130:T130)</f>
        <v>0</v>
      </c>
      <c r="E130" s="21">
        <f t="shared" ref="E130:E131" si="44">SUM(F130:T130)</f>
        <v>0</v>
      </c>
      <c r="F130" s="21">
        <f t="shared" ref="F130:F131" si="45">SUM(G130:U130)</f>
        <v>0</v>
      </c>
      <c r="G130" s="21">
        <f t="shared" ref="G130:G131" si="46">SUM(H130:V130)</f>
        <v>0</v>
      </c>
      <c r="H130" s="21">
        <f t="shared" ref="H130:H131" si="47">SUM(I130:W130)</f>
        <v>0</v>
      </c>
      <c r="I130" s="21">
        <f t="shared" ref="I130:I131" si="48">SUM(J130:X130)</f>
        <v>0</v>
      </c>
      <c r="J130" s="21">
        <f t="shared" ref="J130:J131" si="49">SUM(K130:Y130)</f>
        <v>0</v>
      </c>
      <c r="K130" s="21">
        <f t="shared" ref="K130:K131" si="50">SUM(L130:Z130)</f>
        <v>0</v>
      </c>
      <c r="L130" s="21">
        <f t="shared" ref="L130:L131" si="51">SUM(M130:AA130)</f>
        <v>0</v>
      </c>
      <c r="M130" s="21">
        <f t="shared" ref="M130:M131" si="52">SUM(N130:AB130)</f>
        <v>0</v>
      </c>
      <c r="N130" s="21">
        <f t="shared" ref="N130:N131" si="53">SUM(T130:AC130)</f>
        <v>0</v>
      </c>
      <c r="O130" s="168">
        <v>0</v>
      </c>
      <c r="P130" s="70"/>
      <c r="Q130" s="70"/>
      <c r="R130" s="70"/>
      <c r="S130" s="70"/>
      <c r="T130" s="33">
        <v>0</v>
      </c>
    </row>
    <row r="131" spans="2:20" ht="23.25" thickBot="1" x14ac:dyDescent="0.3">
      <c r="B131" s="131"/>
      <c r="C131" s="19" t="s">
        <v>9</v>
      </c>
      <c r="D131" s="32">
        <f t="shared" si="43"/>
        <v>0</v>
      </c>
      <c r="E131" s="21">
        <f t="shared" si="44"/>
        <v>0</v>
      </c>
      <c r="F131" s="21">
        <f t="shared" si="45"/>
        <v>0</v>
      </c>
      <c r="G131" s="21">
        <f t="shared" si="46"/>
        <v>0</v>
      </c>
      <c r="H131" s="21">
        <f t="shared" si="47"/>
        <v>0</v>
      </c>
      <c r="I131" s="21">
        <f t="shared" si="48"/>
        <v>0</v>
      </c>
      <c r="J131" s="21">
        <f t="shared" si="49"/>
        <v>0</v>
      </c>
      <c r="K131" s="21">
        <f t="shared" si="50"/>
        <v>0</v>
      </c>
      <c r="L131" s="21">
        <f t="shared" si="51"/>
        <v>0</v>
      </c>
      <c r="M131" s="21">
        <f t="shared" si="52"/>
        <v>0</v>
      </c>
      <c r="N131" s="21">
        <f t="shared" si="53"/>
        <v>0</v>
      </c>
      <c r="O131" s="168">
        <v>0</v>
      </c>
      <c r="P131" s="70"/>
      <c r="Q131" s="70"/>
      <c r="R131" s="70"/>
      <c r="S131" s="70"/>
      <c r="T131" s="33">
        <v>0</v>
      </c>
    </row>
    <row r="132" spans="2:20" x14ac:dyDescent="0.25">
      <c r="B132" s="131"/>
      <c r="C132" s="113" t="s">
        <v>10</v>
      </c>
      <c r="D132" s="104">
        <f t="shared" si="43"/>
        <v>4500</v>
      </c>
      <c r="E132" s="110">
        <v>0</v>
      </c>
      <c r="F132" s="110">
        <v>0</v>
      </c>
      <c r="G132" s="110">
        <v>0</v>
      </c>
      <c r="H132" s="110">
        <v>0</v>
      </c>
      <c r="I132" s="110">
        <v>0</v>
      </c>
      <c r="J132" s="110">
        <v>0</v>
      </c>
      <c r="K132" s="110">
        <v>0</v>
      </c>
      <c r="L132" s="110">
        <v>0</v>
      </c>
      <c r="M132" s="110">
        <v>0</v>
      </c>
      <c r="N132" s="110">
        <v>0</v>
      </c>
      <c r="O132" s="176">
        <v>0</v>
      </c>
      <c r="P132" s="129"/>
      <c r="Q132" s="129">
        <v>4500</v>
      </c>
      <c r="R132" s="93"/>
      <c r="S132" s="93"/>
      <c r="T132" s="126">
        <v>0</v>
      </c>
    </row>
    <row r="133" spans="2:20" ht="15.75" thickBot="1" x14ac:dyDescent="0.3">
      <c r="B133" s="131"/>
      <c r="C133" s="106"/>
      <c r="D133" s="104">
        <f t="shared" si="43"/>
        <v>0</v>
      </c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77"/>
      <c r="P133" s="136"/>
      <c r="Q133" s="136"/>
      <c r="R133" s="94"/>
      <c r="S133" s="94"/>
      <c r="T133" s="127"/>
    </row>
    <row r="134" spans="2:20" ht="45.75" thickBot="1" x14ac:dyDescent="0.3">
      <c r="B134" s="132"/>
      <c r="C134" s="19" t="s">
        <v>11</v>
      </c>
      <c r="D134" s="34">
        <f t="shared" si="43"/>
        <v>0</v>
      </c>
      <c r="E134" s="35">
        <f t="shared" ref="E134" si="54">SUM(F134:T134)</f>
        <v>0</v>
      </c>
      <c r="F134" s="35">
        <f t="shared" ref="F134" si="55">SUM(G134:U134)</f>
        <v>0</v>
      </c>
      <c r="G134" s="35">
        <f t="shared" ref="G134" si="56">SUM(H134:V134)</f>
        <v>0</v>
      </c>
      <c r="H134" s="35">
        <f t="shared" ref="H134" si="57">SUM(I134:W134)</f>
        <v>0</v>
      </c>
      <c r="I134" s="35">
        <f t="shared" ref="I134" si="58">SUM(J134:X134)</f>
        <v>0</v>
      </c>
      <c r="J134" s="35">
        <f t="shared" ref="J134" si="59">SUM(K134:Y134)</f>
        <v>0</v>
      </c>
      <c r="K134" s="35">
        <f t="shared" ref="K134" si="60">SUM(L134:Z134)</f>
        <v>0</v>
      </c>
      <c r="L134" s="35">
        <f t="shared" ref="L134" si="61">SUM(M134:AA134)</f>
        <v>0</v>
      </c>
      <c r="M134" s="35">
        <f t="shared" ref="M134" si="62">SUM(N134:AB134)</f>
        <v>0</v>
      </c>
      <c r="N134" s="35">
        <f t="shared" ref="N134" si="63">SUM(T134:AC134)</f>
        <v>0</v>
      </c>
      <c r="O134" s="169">
        <v>0</v>
      </c>
      <c r="P134" s="72"/>
      <c r="Q134" s="72"/>
      <c r="R134" s="72"/>
      <c r="S134" s="72"/>
      <c r="T134" s="36">
        <v>0</v>
      </c>
    </row>
    <row r="135" spans="2:20" ht="15.75" thickBot="1" x14ac:dyDescent="0.3">
      <c r="B135" s="130" t="s">
        <v>108</v>
      </c>
      <c r="C135" s="25" t="s">
        <v>14</v>
      </c>
      <c r="D135" s="32">
        <f>SUM(E135:T135)</f>
        <v>1991.7582400000001</v>
      </c>
      <c r="E135" s="21">
        <f>SUM(E136:E140)</f>
        <v>0</v>
      </c>
      <c r="F135" s="21">
        <f t="shared" ref="F135:I135" si="64">SUM(F136:F140)</f>
        <v>0</v>
      </c>
      <c r="G135" s="21">
        <f t="shared" si="64"/>
        <v>0</v>
      </c>
      <c r="H135" s="21">
        <f t="shared" si="64"/>
        <v>0</v>
      </c>
      <c r="I135" s="21">
        <f t="shared" si="64"/>
        <v>0</v>
      </c>
      <c r="J135" s="21">
        <f>SUM(J136:J140)</f>
        <v>0</v>
      </c>
      <c r="K135" s="21">
        <f t="shared" ref="K135:M135" si="65">SUM(K136:K140)</f>
        <v>0</v>
      </c>
      <c r="L135" s="21">
        <f t="shared" si="65"/>
        <v>0</v>
      </c>
      <c r="M135" s="21">
        <f t="shared" si="65"/>
        <v>0</v>
      </c>
      <c r="N135" s="21">
        <f>SUM(N136:N140)</f>
        <v>0</v>
      </c>
      <c r="O135" s="168">
        <f t="shared" ref="O135:T135" si="66">SUM(O136:O140)</f>
        <v>491.75824</v>
      </c>
      <c r="P135" s="70">
        <f t="shared" si="66"/>
        <v>0</v>
      </c>
      <c r="Q135" s="70">
        <f t="shared" si="66"/>
        <v>1500</v>
      </c>
      <c r="R135" s="70">
        <f t="shared" si="66"/>
        <v>0</v>
      </c>
      <c r="S135" s="70">
        <f t="shared" si="66"/>
        <v>0</v>
      </c>
      <c r="T135" s="77">
        <f t="shared" si="66"/>
        <v>0</v>
      </c>
    </row>
    <row r="136" spans="2:20" ht="23.25" thickBot="1" x14ac:dyDescent="0.3">
      <c r="B136" s="131"/>
      <c r="C136" s="19" t="s">
        <v>8</v>
      </c>
      <c r="D136" s="32">
        <f t="shared" ref="D136:D140" si="67">SUM(E136:T136)</f>
        <v>0</v>
      </c>
      <c r="E136" s="21">
        <f t="shared" ref="E136:E137" si="68">SUM(F136:T136)</f>
        <v>0</v>
      </c>
      <c r="F136" s="21">
        <f t="shared" ref="F136:F137" si="69">SUM(G136:U136)</f>
        <v>0</v>
      </c>
      <c r="G136" s="21">
        <f t="shared" ref="G136:G137" si="70">SUM(H136:V136)</f>
        <v>0</v>
      </c>
      <c r="H136" s="21">
        <f t="shared" ref="H136:H137" si="71">SUM(I136:W136)</f>
        <v>0</v>
      </c>
      <c r="I136" s="21">
        <f t="shared" ref="I136:I137" si="72">SUM(J136:X136)</f>
        <v>0</v>
      </c>
      <c r="J136" s="21">
        <f t="shared" ref="J136:J137" si="73">SUM(K136:Y136)</f>
        <v>0</v>
      </c>
      <c r="K136" s="21">
        <f t="shared" ref="K136:K137" si="74">SUM(L136:Z136)</f>
        <v>0</v>
      </c>
      <c r="L136" s="21">
        <f t="shared" ref="L136:L137" si="75">SUM(M136:AA136)</f>
        <v>0</v>
      </c>
      <c r="M136" s="21">
        <f t="shared" ref="M136:M137" si="76">SUM(N136:AB136)</f>
        <v>0</v>
      </c>
      <c r="N136" s="21">
        <f t="shared" ref="N136:N137" si="77">SUM(T136:AC136)</f>
        <v>0</v>
      </c>
      <c r="O136" s="168">
        <v>0</v>
      </c>
      <c r="P136" s="70"/>
      <c r="Q136" s="70"/>
      <c r="R136" s="70"/>
      <c r="S136" s="70"/>
      <c r="T136" s="33">
        <v>0</v>
      </c>
    </row>
    <row r="137" spans="2:20" ht="23.25" thickBot="1" x14ac:dyDescent="0.3">
      <c r="B137" s="131"/>
      <c r="C137" s="19" t="s">
        <v>9</v>
      </c>
      <c r="D137" s="32">
        <f t="shared" si="67"/>
        <v>0</v>
      </c>
      <c r="E137" s="21">
        <f t="shared" si="68"/>
        <v>0</v>
      </c>
      <c r="F137" s="21">
        <f t="shared" si="69"/>
        <v>0</v>
      </c>
      <c r="G137" s="21">
        <f t="shared" si="70"/>
        <v>0</v>
      </c>
      <c r="H137" s="21">
        <f t="shared" si="71"/>
        <v>0</v>
      </c>
      <c r="I137" s="21">
        <f t="shared" si="72"/>
        <v>0</v>
      </c>
      <c r="J137" s="21">
        <f t="shared" si="73"/>
        <v>0</v>
      </c>
      <c r="K137" s="21">
        <f t="shared" si="74"/>
        <v>0</v>
      </c>
      <c r="L137" s="21">
        <f t="shared" si="75"/>
        <v>0</v>
      </c>
      <c r="M137" s="21">
        <f t="shared" si="76"/>
        <v>0</v>
      </c>
      <c r="N137" s="21">
        <f t="shared" si="77"/>
        <v>0</v>
      </c>
      <c r="O137" s="168">
        <v>0</v>
      </c>
      <c r="P137" s="70"/>
      <c r="Q137" s="70"/>
      <c r="R137" s="70"/>
      <c r="S137" s="70"/>
      <c r="T137" s="33">
        <v>0</v>
      </c>
    </row>
    <row r="138" spans="2:20" x14ac:dyDescent="0.25">
      <c r="B138" s="131"/>
      <c r="C138" s="113" t="s">
        <v>10</v>
      </c>
      <c r="D138" s="104">
        <f t="shared" si="67"/>
        <v>1991.7582400000001</v>
      </c>
      <c r="E138" s="110">
        <v>0</v>
      </c>
      <c r="F138" s="110">
        <v>0</v>
      </c>
      <c r="G138" s="110">
        <v>0</v>
      </c>
      <c r="H138" s="110">
        <v>0</v>
      </c>
      <c r="I138" s="110">
        <v>0</v>
      </c>
      <c r="J138" s="110">
        <v>0</v>
      </c>
      <c r="K138" s="110">
        <v>0</v>
      </c>
      <c r="L138" s="110">
        <v>0</v>
      </c>
      <c r="M138" s="110">
        <v>0</v>
      </c>
      <c r="N138" s="110">
        <v>0</v>
      </c>
      <c r="O138" s="176">
        <v>491.75824</v>
      </c>
      <c r="P138" s="129"/>
      <c r="Q138" s="129">
        <v>1500</v>
      </c>
      <c r="R138" s="93"/>
      <c r="S138" s="93"/>
      <c r="T138" s="126">
        <v>0</v>
      </c>
    </row>
    <row r="139" spans="2:20" ht="15.75" thickBot="1" x14ac:dyDescent="0.3">
      <c r="B139" s="131"/>
      <c r="C139" s="106"/>
      <c r="D139" s="104">
        <f t="shared" si="67"/>
        <v>0</v>
      </c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77"/>
      <c r="P139" s="136"/>
      <c r="Q139" s="136"/>
      <c r="R139" s="94"/>
      <c r="S139" s="94"/>
      <c r="T139" s="127"/>
    </row>
    <row r="140" spans="2:20" ht="45.75" thickBot="1" x14ac:dyDescent="0.3">
      <c r="B140" s="132"/>
      <c r="C140" s="19" t="s">
        <v>11</v>
      </c>
      <c r="D140" s="34">
        <f t="shared" si="67"/>
        <v>0</v>
      </c>
      <c r="E140" s="35">
        <f t="shared" ref="E140" si="78">SUM(F140:T140)</f>
        <v>0</v>
      </c>
      <c r="F140" s="35">
        <f t="shared" ref="F140" si="79">SUM(G140:U140)</f>
        <v>0</v>
      </c>
      <c r="G140" s="35">
        <f t="shared" ref="G140" si="80">SUM(H140:V140)</f>
        <v>0</v>
      </c>
      <c r="H140" s="35">
        <f t="shared" ref="H140" si="81">SUM(I140:W140)</f>
        <v>0</v>
      </c>
      <c r="I140" s="35">
        <f t="shared" ref="I140" si="82">SUM(J140:X140)</f>
        <v>0</v>
      </c>
      <c r="J140" s="35">
        <f t="shared" ref="J140" si="83">SUM(K140:Y140)</f>
        <v>0</v>
      </c>
      <c r="K140" s="35">
        <f t="shared" ref="K140" si="84">SUM(L140:Z140)</f>
        <v>0</v>
      </c>
      <c r="L140" s="35">
        <f t="shared" ref="L140" si="85">SUM(M140:AA140)</f>
        <v>0</v>
      </c>
      <c r="M140" s="35">
        <f t="shared" ref="M140" si="86">SUM(N140:AB140)</f>
        <v>0</v>
      </c>
      <c r="N140" s="35">
        <f t="shared" ref="N140" si="87">SUM(T140:AC140)</f>
        <v>0</v>
      </c>
      <c r="O140" s="169">
        <v>0</v>
      </c>
      <c r="P140" s="72"/>
      <c r="Q140" s="72"/>
      <c r="R140" s="72"/>
      <c r="S140" s="72"/>
      <c r="T140" s="36">
        <v>0</v>
      </c>
    </row>
    <row r="141" spans="2:20" ht="15.75" thickBot="1" x14ac:dyDescent="0.3">
      <c r="B141" s="130" t="s">
        <v>109</v>
      </c>
      <c r="C141" s="25" t="s">
        <v>14</v>
      </c>
      <c r="D141" s="32">
        <f>SUM(E141:T141)</f>
        <v>2841.8195500000002</v>
      </c>
      <c r="E141" s="21">
        <f>SUM(E142:E146)</f>
        <v>0</v>
      </c>
      <c r="F141" s="21">
        <f t="shared" ref="F141:I141" si="88">SUM(F142:F146)</f>
        <v>0</v>
      </c>
      <c r="G141" s="21">
        <f t="shared" si="88"/>
        <v>0</v>
      </c>
      <c r="H141" s="21">
        <f t="shared" si="88"/>
        <v>0</v>
      </c>
      <c r="I141" s="21">
        <f t="shared" si="88"/>
        <v>0</v>
      </c>
      <c r="J141" s="21">
        <f>SUM(J142:J146)</f>
        <v>0</v>
      </c>
      <c r="K141" s="21">
        <f t="shared" ref="K141:M141" si="89">SUM(K142:K146)</f>
        <v>0</v>
      </c>
      <c r="L141" s="21">
        <f t="shared" si="89"/>
        <v>0</v>
      </c>
      <c r="M141" s="21">
        <f t="shared" si="89"/>
        <v>0</v>
      </c>
      <c r="N141" s="21">
        <f>SUM(N142:N146)</f>
        <v>0</v>
      </c>
      <c r="O141" s="168">
        <f t="shared" ref="O141:T141" si="90">SUM(O142:O146)</f>
        <v>1841.8195499999999</v>
      </c>
      <c r="P141" s="70">
        <f t="shared" si="90"/>
        <v>0</v>
      </c>
      <c r="Q141" s="70">
        <f t="shared" si="90"/>
        <v>1000</v>
      </c>
      <c r="R141" s="70">
        <f t="shared" si="90"/>
        <v>0</v>
      </c>
      <c r="S141" s="70">
        <f t="shared" si="90"/>
        <v>0</v>
      </c>
      <c r="T141" s="77">
        <f t="shared" si="90"/>
        <v>0</v>
      </c>
    </row>
    <row r="142" spans="2:20" ht="23.25" thickBot="1" x14ac:dyDescent="0.3">
      <c r="B142" s="131"/>
      <c r="C142" s="19" t="s">
        <v>8</v>
      </c>
      <c r="D142" s="32">
        <f t="shared" ref="D142:D146" si="91">SUM(E142:T142)</f>
        <v>0</v>
      </c>
      <c r="E142" s="21">
        <f t="shared" ref="E142:E143" si="92">SUM(F142:T142)</f>
        <v>0</v>
      </c>
      <c r="F142" s="21">
        <f t="shared" ref="F142:F143" si="93">SUM(G142:U142)</f>
        <v>0</v>
      </c>
      <c r="G142" s="21">
        <f t="shared" ref="G142:G143" si="94">SUM(H142:V142)</f>
        <v>0</v>
      </c>
      <c r="H142" s="21">
        <f t="shared" ref="H142:H143" si="95">SUM(I142:W142)</f>
        <v>0</v>
      </c>
      <c r="I142" s="21">
        <f t="shared" ref="I142:I143" si="96">SUM(J142:X142)</f>
        <v>0</v>
      </c>
      <c r="J142" s="21">
        <f t="shared" ref="J142:J143" si="97">SUM(K142:Y142)</f>
        <v>0</v>
      </c>
      <c r="K142" s="21">
        <f t="shared" ref="K142:K143" si="98">SUM(L142:Z142)</f>
        <v>0</v>
      </c>
      <c r="L142" s="21">
        <f t="shared" ref="L142:L143" si="99">SUM(M142:AA142)</f>
        <v>0</v>
      </c>
      <c r="M142" s="21">
        <f t="shared" ref="M142:M143" si="100">SUM(N142:AB142)</f>
        <v>0</v>
      </c>
      <c r="N142" s="21">
        <f t="shared" ref="N142:N143" si="101">SUM(T142:AC142)</f>
        <v>0</v>
      </c>
      <c r="O142" s="168">
        <v>0</v>
      </c>
      <c r="P142" s="70"/>
      <c r="Q142" s="70"/>
      <c r="R142" s="70"/>
      <c r="S142" s="70"/>
      <c r="T142" s="33">
        <v>0</v>
      </c>
    </row>
    <row r="143" spans="2:20" ht="23.25" thickBot="1" x14ac:dyDescent="0.3">
      <c r="B143" s="131"/>
      <c r="C143" s="19" t="s">
        <v>9</v>
      </c>
      <c r="D143" s="32">
        <f t="shared" si="91"/>
        <v>0</v>
      </c>
      <c r="E143" s="21">
        <f t="shared" si="92"/>
        <v>0</v>
      </c>
      <c r="F143" s="21">
        <f t="shared" si="93"/>
        <v>0</v>
      </c>
      <c r="G143" s="21">
        <f t="shared" si="94"/>
        <v>0</v>
      </c>
      <c r="H143" s="21">
        <f t="shared" si="95"/>
        <v>0</v>
      </c>
      <c r="I143" s="21">
        <f t="shared" si="96"/>
        <v>0</v>
      </c>
      <c r="J143" s="21">
        <f t="shared" si="97"/>
        <v>0</v>
      </c>
      <c r="K143" s="21">
        <f t="shared" si="98"/>
        <v>0</v>
      </c>
      <c r="L143" s="21">
        <f t="shared" si="99"/>
        <v>0</v>
      </c>
      <c r="M143" s="21">
        <f t="shared" si="100"/>
        <v>0</v>
      </c>
      <c r="N143" s="21">
        <f t="shared" si="101"/>
        <v>0</v>
      </c>
      <c r="O143" s="168">
        <v>0</v>
      </c>
      <c r="P143" s="70"/>
      <c r="Q143" s="70"/>
      <c r="R143" s="70"/>
      <c r="S143" s="70"/>
      <c r="T143" s="33">
        <v>0</v>
      </c>
    </row>
    <row r="144" spans="2:20" x14ac:dyDescent="0.25">
      <c r="B144" s="131"/>
      <c r="C144" s="113" t="s">
        <v>10</v>
      </c>
      <c r="D144" s="104">
        <f t="shared" si="91"/>
        <v>2841.8195500000002</v>
      </c>
      <c r="E144" s="110">
        <v>0</v>
      </c>
      <c r="F144" s="110">
        <v>0</v>
      </c>
      <c r="G144" s="110">
        <v>0</v>
      </c>
      <c r="H144" s="110">
        <v>0</v>
      </c>
      <c r="I144" s="110">
        <v>0</v>
      </c>
      <c r="J144" s="110">
        <v>0</v>
      </c>
      <c r="K144" s="110">
        <v>0</v>
      </c>
      <c r="L144" s="110">
        <v>0</v>
      </c>
      <c r="M144" s="110">
        <v>0</v>
      </c>
      <c r="N144" s="110">
        <v>0</v>
      </c>
      <c r="O144" s="176">
        <v>1841.8195499999999</v>
      </c>
      <c r="P144" s="129"/>
      <c r="Q144" s="129">
        <v>1000</v>
      </c>
      <c r="R144" s="93"/>
      <c r="S144" s="93"/>
      <c r="T144" s="126">
        <v>0</v>
      </c>
    </row>
    <row r="145" spans="2:20" ht="15.75" thickBot="1" x14ac:dyDescent="0.3">
      <c r="B145" s="131"/>
      <c r="C145" s="106"/>
      <c r="D145" s="104">
        <f t="shared" si="91"/>
        <v>0</v>
      </c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77"/>
      <c r="P145" s="136"/>
      <c r="Q145" s="136"/>
      <c r="R145" s="94"/>
      <c r="S145" s="94"/>
      <c r="T145" s="127"/>
    </row>
    <row r="146" spans="2:20" ht="45.75" thickBot="1" x14ac:dyDescent="0.3">
      <c r="B146" s="132"/>
      <c r="C146" s="19" t="s">
        <v>11</v>
      </c>
      <c r="D146" s="34">
        <f t="shared" si="91"/>
        <v>0</v>
      </c>
      <c r="E146" s="35">
        <f t="shared" ref="E146" si="102">SUM(F146:T146)</f>
        <v>0</v>
      </c>
      <c r="F146" s="35">
        <f t="shared" ref="F146" si="103">SUM(G146:U146)</f>
        <v>0</v>
      </c>
      <c r="G146" s="35">
        <f t="shared" ref="G146" si="104">SUM(H146:V146)</f>
        <v>0</v>
      </c>
      <c r="H146" s="35">
        <f t="shared" ref="H146" si="105">SUM(I146:W146)</f>
        <v>0</v>
      </c>
      <c r="I146" s="35">
        <f t="shared" ref="I146" si="106">SUM(J146:X146)</f>
        <v>0</v>
      </c>
      <c r="J146" s="35">
        <f t="shared" ref="J146" si="107">SUM(K146:Y146)</f>
        <v>0</v>
      </c>
      <c r="K146" s="35">
        <f t="shared" ref="K146" si="108">SUM(L146:Z146)</f>
        <v>0</v>
      </c>
      <c r="L146" s="35">
        <f t="shared" ref="L146" si="109">SUM(M146:AA146)</f>
        <v>0</v>
      </c>
      <c r="M146" s="35">
        <f t="shared" ref="M146" si="110">SUM(N146:AB146)</f>
        <v>0</v>
      </c>
      <c r="N146" s="35">
        <f t="shared" ref="N146" si="111">SUM(T146:AC146)</f>
        <v>0</v>
      </c>
      <c r="O146" s="169">
        <v>0</v>
      </c>
      <c r="P146" s="72"/>
      <c r="Q146" s="72"/>
      <c r="R146" s="72"/>
      <c r="S146" s="72"/>
      <c r="T146" s="36">
        <v>0</v>
      </c>
    </row>
    <row r="147" spans="2:20" ht="15.75" thickBot="1" x14ac:dyDescent="0.3">
      <c r="B147" s="130" t="s">
        <v>120</v>
      </c>
      <c r="C147" s="25" t="s">
        <v>14</v>
      </c>
      <c r="D147" s="32">
        <f>SUM(E147:T147)</f>
        <v>1200</v>
      </c>
      <c r="E147" s="21">
        <f>SUM(E148:E152)</f>
        <v>0</v>
      </c>
      <c r="F147" s="21">
        <f t="shared" ref="F147:I147" si="112">SUM(F148:F152)</f>
        <v>0</v>
      </c>
      <c r="G147" s="21">
        <f t="shared" si="112"/>
        <v>0</v>
      </c>
      <c r="H147" s="21">
        <f t="shared" si="112"/>
        <v>0</v>
      </c>
      <c r="I147" s="21">
        <f t="shared" si="112"/>
        <v>0</v>
      </c>
      <c r="J147" s="21">
        <f>SUM(J148:J152)</f>
        <v>0</v>
      </c>
      <c r="K147" s="21">
        <f t="shared" ref="K147:M147" si="113">SUM(K148:K152)</f>
        <v>0</v>
      </c>
      <c r="L147" s="21">
        <f t="shared" si="113"/>
        <v>0</v>
      </c>
      <c r="M147" s="21">
        <f t="shared" si="113"/>
        <v>0</v>
      </c>
      <c r="N147" s="21">
        <f>SUM(N148:N152)</f>
        <v>0</v>
      </c>
      <c r="O147" s="168">
        <f t="shared" ref="O147:T147" si="114">SUM(O148:O152)</f>
        <v>1200</v>
      </c>
      <c r="P147" s="70">
        <f t="shared" si="114"/>
        <v>0</v>
      </c>
      <c r="Q147" s="70">
        <f t="shared" si="114"/>
        <v>0</v>
      </c>
      <c r="R147" s="70">
        <f t="shared" si="114"/>
        <v>0</v>
      </c>
      <c r="S147" s="70">
        <f t="shared" si="114"/>
        <v>0</v>
      </c>
      <c r="T147" s="77">
        <f t="shared" si="114"/>
        <v>0</v>
      </c>
    </row>
    <row r="148" spans="2:20" ht="23.25" thickBot="1" x14ac:dyDescent="0.3">
      <c r="B148" s="131"/>
      <c r="C148" s="19" t="s">
        <v>8</v>
      </c>
      <c r="D148" s="32">
        <f t="shared" ref="D148:D152" si="115">SUM(E148:T148)</f>
        <v>0</v>
      </c>
      <c r="E148" s="21">
        <f t="shared" ref="E148:E149" si="116">SUM(F148:T148)</f>
        <v>0</v>
      </c>
      <c r="F148" s="21">
        <f t="shared" ref="F148:F149" si="117">SUM(G148:U148)</f>
        <v>0</v>
      </c>
      <c r="G148" s="21">
        <f t="shared" ref="G148:G149" si="118">SUM(H148:V148)</f>
        <v>0</v>
      </c>
      <c r="H148" s="21">
        <f t="shared" ref="H148:H149" si="119">SUM(I148:W148)</f>
        <v>0</v>
      </c>
      <c r="I148" s="21">
        <f t="shared" ref="I148:I149" si="120">SUM(J148:X148)</f>
        <v>0</v>
      </c>
      <c r="J148" s="21">
        <f t="shared" ref="J148:J149" si="121">SUM(K148:Y148)</f>
        <v>0</v>
      </c>
      <c r="K148" s="21">
        <f t="shared" ref="K148:K149" si="122">SUM(L148:Z148)</f>
        <v>0</v>
      </c>
      <c r="L148" s="21">
        <f t="shared" ref="L148:L149" si="123">SUM(M148:AA148)</f>
        <v>0</v>
      </c>
      <c r="M148" s="21">
        <f t="shared" ref="M148:M149" si="124">SUM(N148:AB148)</f>
        <v>0</v>
      </c>
      <c r="N148" s="21">
        <f t="shared" ref="N148:N149" si="125">SUM(T148:AC148)</f>
        <v>0</v>
      </c>
      <c r="O148" s="168">
        <v>0</v>
      </c>
      <c r="P148" s="70"/>
      <c r="Q148" s="70"/>
      <c r="R148" s="70"/>
      <c r="S148" s="70"/>
      <c r="T148" s="33">
        <v>0</v>
      </c>
    </row>
    <row r="149" spans="2:20" ht="23.25" thickBot="1" x14ac:dyDescent="0.3">
      <c r="B149" s="131"/>
      <c r="C149" s="19" t="s">
        <v>9</v>
      </c>
      <c r="D149" s="32">
        <f t="shared" si="115"/>
        <v>0</v>
      </c>
      <c r="E149" s="21">
        <f t="shared" si="116"/>
        <v>0</v>
      </c>
      <c r="F149" s="21">
        <f t="shared" si="117"/>
        <v>0</v>
      </c>
      <c r="G149" s="21">
        <f t="shared" si="118"/>
        <v>0</v>
      </c>
      <c r="H149" s="21">
        <f t="shared" si="119"/>
        <v>0</v>
      </c>
      <c r="I149" s="21">
        <f t="shared" si="120"/>
        <v>0</v>
      </c>
      <c r="J149" s="21">
        <f t="shared" si="121"/>
        <v>0</v>
      </c>
      <c r="K149" s="21">
        <f t="shared" si="122"/>
        <v>0</v>
      </c>
      <c r="L149" s="21">
        <f t="shared" si="123"/>
        <v>0</v>
      </c>
      <c r="M149" s="21">
        <f t="shared" si="124"/>
        <v>0</v>
      </c>
      <c r="N149" s="21">
        <f t="shared" si="125"/>
        <v>0</v>
      </c>
      <c r="O149" s="168">
        <v>0</v>
      </c>
      <c r="P149" s="70"/>
      <c r="Q149" s="70"/>
      <c r="R149" s="70"/>
      <c r="S149" s="70"/>
      <c r="T149" s="33">
        <v>0</v>
      </c>
    </row>
    <row r="150" spans="2:20" x14ac:dyDescent="0.25">
      <c r="B150" s="131"/>
      <c r="C150" s="113" t="s">
        <v>10</v>
      </c>
      <c r="D150" s="104">
        <f t="shared" si="115"/>
        <v>1200</v>
      </c>
      <c r="E150" s="110">
        <v>0</v>
      </c>
      <c r="F150" s="110">
        <v>0</v>
      </c>
      <c r="G150" s="110">
        <v>0</v>
      </c>
      <c r="H150" s="110">
        <v>0</v>
      </c>
      <c r="I150" s="110">
        <v>0</v>
      </c>
      <c r="J150" s="110">
        <v>0</v>
      </c>
      <c r="K150" s="110">
        <v>0</v>
      </c>
      <c r="L150" s="110">
        <v>0</v>
      </c>
      <c r="M150" s="110">
        <v>0</v>
      </c>
      <c r="N150" s="110">
        <v>0</v>
      </c>
      <c r="O150" s="176">
        <v>1200</v>
      </c>
      <c r="P150" s="129"/>
      <c r="Q150" s="129">
        <v>0</v>
      </c>
      <c r="R150" s="93"/>
      <c r="S150" s="93"/>
      <c r="T150" s="126">
        <v>0</v>
      </c>
    </row>
    <row r="151" spans="2:20" ht="15.75" thickBot="1" x14ac:dyDescent="0.3">
      <c r="B151" s="131"/>
      <c r="C151" s="106"/>
      <c r="D151" s="104">
        <f t="shared" si="115"/>
        <v>0</v>
      </c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77"/>
      <c r="P151" s="136"/>
      <c r="Q151" s="136"/>
      <c r="R151" s="94"/>
      <c r="S151" s="94"/>
      <c r="T151" s="127"/>
    </row>
    <row r="152" spans="2:20" ht="45.75" thickBot="1" x14ac:dyDescent="0.3">
      <c r="B152" s="132"/>
      <c r="C152" s="19" t="s">
        <v>11</v>
      </c>
      <c r="D152" s="34">
        <f t="shared" si="115"/>
        <v>0</v>
      </c>
      <c r="E152" s="35">
        <f t="shared" ref="E152" si="126">SUM(F152:T152)</f>
        <v>0</v>
      </c>
      <c r="F152" s="35">
        <f t="shared" ref="F152" si="127">SUM(G152:U152)</f>
        <v>0</v>
      </c>
      <c r="G152" s="35">
        <f t="shared" ref="G152" si="128">SUM(H152:V152)</f>
        <v>0</v>
      </c>
      <c r="H152" s="35">
        <f t="shared" ref="H152" si="129">SUM(I152:W152)</f>
        <v>0</v>
      </c>
      <c r="I152" s="35">
        <f t="shared" ref="I152" si="130">SUM(J152:X152)</f>
        <v>0</v>
      </c>
      <c r="J152" s="35">
        <f t="shared" ref="J152" si="131">SUM(K152:Y152)</f>
        <v>0</v>
      </c>
      <c r="K152" s="35">
        <f t="shared" ref="K152" si="132">SUM(L152:Z152)</f>
        <v>0</v>
      </c>
      <c r="L152" s="35">
        <f t="shared" ref="L152" si="133">SUM(M152:AA152)</f>
        <v>0</v>
      </c>
      <c r="M152" s="35">
        <f t="shared" ref="M152" si="134">SUM(N152:AB152)</f>
        <v>0</v>
      </c>
      <c r="N152" s="35">
        <f t="shared" ref="N152" si="135">SUM(T152:AC152)</f>
        <v>0</v>
      </c>
      <c r="O152" s="169">
        <v>0</v>
      </c>
      <c r="P152" s="72"/>
      <c r="Q152" s="72"/>
      <c r="R152" s="72"/>
      <c r="S152" s="72"/>
      <c r="T152" s="36">
        <v>0</v>
      </c>
    </row>
  </sheetData>
  <mergeCells count="122">
    <mergeCell ref="T126:T127"/>
    <mergeCell ref="T120:T121"/>
    <mergeCell ref="B14:B16"/>
    <mergeCell ref="B18:B21"/>
    <mergeCell ref="B72:B76"/>
    <mergeCell ref="B67:B71"/>
    <mergeCell ref="B22:B26"/>
    <mergeCell ref="B57:B61"/>
    <mergeCell ref="B62:B66"/>
    <mergeCell ref="B28:B29"/>
    <mergeCell ref="B38:B40"/>
    <mergeCell ref="B48:B50"/>
    <mergeCell ref="B53:B56"/>
    <mergeCell ref="B123:B128"/>
    <mergeCell ref="L126:L127"/>
    <mergeCell ref="M126:M127"/>
    <mergeCell ref="C126:C127"/>
    <mergeCell ref="E126:E127"/>
    <mergeCell ref="F126:F127"/>
    <mergeCell ref="B97:B101"/>
    <mergeCell ref="B102:B106"/>
    <mergeCell ref="P126:P127"/>
    <mergeCell ref="O126:O127"/>
    <mergeCell ref="D126:D127"/>
    <mergeCell ref="M2:N2"/>
    <mergeCell ref="D120:D121"/>
    <mergeCell ref="E120:E121"/>
    <mergeCell ref="F120:F121"/>
    <mergeCell ref="G120:G121"/>
    <mergeCell ref="H120:H121"/>
    <mergeCell ref="I120:I121"/>
    <mergeCell ref="J120:J121"/>
    <mergeCell ref="K120:K121"/>
    <mergeCell ref="L120:L121"/>
    <mergeCell ref="M120:M121"/>
    <mergeCell ref="N120:N121"/>
    <mergeCell ref="A3:N3"/>
    <mergeCell ref="B78:B81"/>
    <mergeCell ref="D5:T6"/>
    <mergeCell ref="O120:O121"/>
    <mergeCell ref="B43:B46"/>
    <mergeCell ref="B107:B111"/>
    <mergeCell ref="C120:C121"/>
    <mergeCell ref="B82:B86"/>
    <mergeCell ref="B112:B116"/>
    <mergeCell ref="B117:B122"/>
    <mergeCell ref="B87:B91"/>
    <mergeCell ref="B92:B96"/>
    <mergeCell ref="H126:H127"/>
    <mergeCell ref="I126:I127"/>
    <mergeCell ref="J126:J127"/>
    <mergeCell ref="G126:G127"/>
    <mergeCell ref="N126:N127"/>
    <mergeCell ref="K126:K127"/>
    <mergeCell ref="B129:B134"/>
    <mergeCell ref="C132:C133"/>
    <mergeCell ref="D132:D133"/>
    <mergeCell ref="E132:E133"/>
    <mergeCell ref="F132:F133"/>
    <mergeCell ref="G132:G133"/>
    <mergeCell ref="H132:H133"/>
    <mergeCell ref="I132:I133"/>
    <mergeCell ref="J132:J133"/>
    <mergeCell ref="T132:T133"/>
    <mergeCell ref="Q132:Q133"/>
    <mergeCell ref="B135:B140"/>
    <mergeCell ref="C138:C139"/>
    <mergeCell ref="D138:D139"/>
    <mergeCell ref="E138:E139"/>
    <mergeCell ref="F138:F139"/>
    <mergeCell ref="G138:G139"/>
    <mergeCell ref="H138:H139"/>
    <mergeCell ref="I138:I139"/>
    <mergeCell ref="J138:J139"/>
    <mergeCell ref="K138:K139"/>
    <mergeCell ref="L138:L139"/>
    <mergeCell ref="M138:M139"/>
    <mergeCell ref="N138:N139"/>
    <mergeCell ref="O138:O139"/>
    <mergeCell ref="K132:K133"/>
    <mergeCell ref="L132:L133"/>
    <mergeCell ref="M132:M133"/>
    <mergeCell ref="N132:N133"/>
    <mergeCell ref="O132:O133"/>
    <mergeCell ref="P132:P133"/>
    <mergeCell ref="O144:O145"/>
    <mergeCell ref="P144:P145"/>
    <mergeCell ref="Q144:Q145"/>
    <mergeCell ref="T144:T145"/>
    <mergeCell ref="P138:P139"/>
    <mergeCell ref="Q138:Q139"/>
    <mergeCell ref="T138:T139"/>
    <mergeCell ref="B141:B146"/>
    <mergeCell ref="C144:C145"/>
    <mergeCell ref="D144:D145"/>
    <mergeCell ref="E144:E145"/>
    <mergeCell ref="F144:F145"/>
    <mergeCell ref="G144:G145"/>
    <mergeCell ref="H144:H145"/>
    <mergeCell ref="I144:I145"/>
    <mergeCell ref="J144:J145"/>
    <mergeCell ref="K144:K145"/>
    <mergeCell ref="L144:L145"/>
    <mergeCell ref="M144:M145"/>
    <mergeCell ref="N144:N145"/>
    <mergeCell ref="K150:K151"/>
    <mergeCell ref="L150:L151"/>
    <mergeCell ref="M150:M151"/>
    <mergeCell ref="N150:N151"/>
    <mergeCell ref="O150:O151"/>
    <mergeCell ref="P150:P151"/>
    <mergeCell ref="Q150:Q151"/>
    <mergeCell ref="T150:T151"/>
    <mergeCell ref="B147:B152"/>
    <mergeCell ref="C150:C151"/>
    <mergeCell ref="D150:D151"/>
    <mergeCell ref="E150:E151"/>
    <mergeCell ref="F150:F151"/>
    <mergeCell ref="G150:G151"/>
    <mergeCell ref="H150:H151"/>
    <mergeCell ref="I150:I151"/>
    <mergeCell ref="J150:J151"/>
  </mergeCell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13</vt:i4>
      </vt:variant>
    </vt:vector>
  </HeadingPairs>
  <TitlesOfParts>
    <vt:vector size="17" baseType="lpstr">
      <vt:lpstr>Лист1</vt:lpstr>
      <vt:lpstr>приложение 5</vt:lpstr>
      <vt:lpstr>приложение 6</vt:lpstr>
      <vt:lpstr>приложение 7</vt:lpstr>
      <vt:lpstr>'приложение 5'!_Hlk1053712</vt:lpstr>
      <vt:lpstr>'приложение 5'!_Hlk1054977</vt:lpstr>
      <vt:lpstr>'приложение 6'!_Hlk1055653</vt:lpstr>
      <vt:lpstr>'приложение 7'!_Hlk1055746</vt:lpstr>
      <vt:lpstr>'приложение 7'!_Hlk23934609</vt:lpstr>
      <vt:lpstr>'приложение 7'!_Hlk23935236</vt:lpstr>
      <vt:lpstr>'приложение 7'!_Hlk26880599</vt:lpstr>
      <vt:lpstr>'приложение 7'!_Hlk26952075</vt:lpstr>
      <vt:lpstr>'приложение 7'!_Hlk30676054</vt:lpstr>
      <vt:lpstr>'приложение 6'!_Hlk49767253</vt:lpstr>
      <vt:lpstr>'приложение 5'!_Hlk529890291</vt:lpstr>
      <vt:lpstr>'приложение 5'!_Hlk530739956</vt:lpstr>
      <vt:lpstr>'приложение 7'!_Hlk66444950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Шубин_СВ</dc:creator>
  <cp:lastModifiedBy>ПашковаМВ</cp:lastModifiedBy>
  <cp:lastPrinted>2026-01-26T08:42:26Z</cp:lastPrinted>
  <dcterms:created xsi:type="dcterms:W3CDTF">2022-02-01T07:30:35Z</dcterms:created>
  <dcterms:modified xsi:type="dcterms:W3CDTF">2026-01-26T08:42:33Z</dcterms:modified>
</cp:coreProperties>
</file>