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45" yWindow="465" windowWidth="24045" windowHeight="14580"/>
  </bookViews>
  <sheets>
    <sheet name="приложение 2" sheetId="1" r:id="rId1"/>
    <sheet name="приложение 3" sheetId="2" r:id="rId2"/>
    <sheet name="Лист1" sheetId="3" r:id="rId3"/>
  </sheets>
  <definedNames>
    <definedName name="_Hlk15379152" localSheetId="1">'приложение 3'!$B$81</definedName>
    <definedName name="_Hlk498349570" localSheetId="1">'приложение 3'!$C$109</definedName>
    <definedName name="_Hlk68533228" localSheetId="0">'приложение 2'!$B$4</definedName>
    <definedName name="_Hlk68533307" localSheetId="1">'приложение 3'!$B$4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U177" i="2" l="1"/>
  <c r="L177" i="2" l="1"/>
  <c r="O112" i="2" l="1"/>
  <c r="O109" i="2" s="1"/>
  <c r="O13" i="2"/>
  <c r="O9" i="2" s="1"/>
  <c r="O14" i="2"/>
  <c r="O10" i="2" s="1"/>
  <c r="N61" i="1"/>
  <c r="N70" i="1" s="1"/>
  <c r="T57" i="1"/>
  <c r="S57" i="1"/>
  <c r="R57" i="1"/>
  <c r="Q57" i="1"/>
  <c r="P57" i="1"/>
  <c r="O57" i="1"/>
  <c r="N57" i="1"/>
  <c r="M57" i="1"/>
  <c r="S46" i="1"/>
  <c r="R46" i="1"/>
  <c r="Q46" i="1"/>
  <c r="P46" i="1"/>
  <c r="O46" i="1"/>
  <c r="N46" i="1"/>
  <c r="S37" i="1"/>
  <c r="R37" i="1"/>
  <c r="Q37" i="1"/>
  <c r="P37" i="1"/>
  <c r="O37" i="1"/>
  <c r="M37" i="1"/>
  <c r="N37" i="1"/>
  <c r="T18" i="1"/>
  <c r="S18" i="1"/>
  <c r="R18" i="1"/>
  <c r="Q18" i="1"/>
  <c r="P18" i="1"/>
  <c r="O18" i="1"/>
  <c r="U11" i="1"/>
  <c r="O8" i="2" l="1"/>
  <c r="M19" i="2"/>
  <c r="U43" i="2"/>
  <c r="U42" i="2"/>
  <c r="U41" i="2"/>
  <c r="U40" i="2"/>
  <c r="M144" i="2"/>
  <c r="L18" i="1"/>
  <c r="L11" i="1"/>
  <c r="U17" i="1"/>
  <c r="O12" i="2" l="1"/>
  <c r="U39" i="2"/>
  <c r="U38" i="2"/>
  <c r="U37" i="2"/>
  <c r="U36" i="2"/>
  <c r="U16" i="1"/>
  <c r="U47" i="2" l="1"/>
  <c r="T16" i="2"/>
  <c r="U35" i="2"/>
  <c r="U34" i="2"/>
  <c r="U33" i="2"/>
  <c r="U32" i="2"/>
  <c r="K18" i="1"/>
  <c r="U15" i="1"/>
  <c r="M164" i="2" l="1"/>
  <c r="M163" i="2"/>
  <c r="M162" i="2"/>
  <c r="T141" i="2"/>
  <c r="N141" i="2"/>
  <c r="M141" i="2"/>
  <c r="M151" i="2"/>
  <c r="U158" i="2"/>
  <c r="U157" i="2"/>
  <c r="U156" i="2"/>
  <c r="U154" i="2"/>
  <c r="U153" i="2"/>
  <c r="U152" i="2"/>
  <c r="T155" i="2"/>
  <c r="T151" i="2" s="1"/>
  <c r="N155" i="2"/>
  <c r="N151" i="2" s="1"/>
  <c r="M155" i="2"/>
  <c r="L155" i="2"/>
  <c r="L151" i="2" s="1"/>
  <c r="K155" i="2"/>
  <c r="K151" i="2" s="1"/>
  <c r="J155" i="2"/>
  <c r="J151" i="2" s="1"/>
  <c r="I155" i="2"/>
  <c r="I151" i="2" s="1"/>
  <c r="H155" i="2"/>
  <c r="H151" i="2" s="1"/>
  <c r="G155" i="2"/>
  <c r="G151" i="2" s="1"/>
  <c r="F155" i="2"/>
  <c r="F151" i="2" s="1"/>
  <c r="E155" i="2"/>
  <c r="E151" i="2" s="1"/>
  <c r="E146" i="2"/>
  <c r="L57" i="1"/>
  <c r="L46" i="1"/>
  <c r="U46" i="1" s="1"/>
  <c r="M161" i="2" l="1"/>
  <c r="U155" i="2"/>
  <c r="U151" i="2"/>
  <c r="L162" i="2"/>
  <c r="M173" i="2" l="1"/>
  <c r="U179" i="2" l="1"/>
  <c r="U176" i="2"/>
  <c r="U175" i="2"/>
  <c r="U172" i="2"/>
  <c r="U171" i="2"/>
  <c r="U150" i="2"/>
  <c r="U149" i="2"/>
  <c r="U148" i="2"/>
  <c r="U147" i="2"/>
  <c r="U145" i="2"/>
  <c r="U144" i="2"/>
  <c r="U143" i="2"/>
  <c r="U142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1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79" i="2"/>
  <c r="U78" i="2"/>
  <c r="U76" i="2"/>
  <c r="U75" i="2"/>
  <c r="U74" i="2"/>
  <c r="U73" i="2"/>
  <c r="U72" i="2"/>
  <c r="U71" i="2"/>
  <c r="U70" i="2"/>
  <c r="U68" i="2"/>
  <c r="U67" i="2"/>
  <c r="U66" i="2"/>
  <c r="U64" i="2"/>
  <c r="U63" i="2"/>
  <c r="U62" i="2"/>
  <c r="U60" i="2"/>
  <c r="U59" i="2"/>
  <c r="U58" i="2"/>
  <c r="U56" i="2"/>
  <c r="U55" i="2"/>
  <c r="U54" i="2"/>
  <c r="U46" i="2"/>
  <c r="U45" i="2"/>
  <c r="U44" i="2"/>
  <c r="U31" i="2"/>
  <c r="U30" i="2"/>
  <c r="U29" i="2"/>
  <c r="U28" i="2"/>
  <c r="U27" i="2"/>
  <c r="U26" i="2"/>
  <c r="U25" i="2"/>
  <c r="U24" i="2"/>
  <c r="U23" i="2"/>
  <c r="U22" i="2"/>
  <c r="U21" i="2"/>
  <c r="U20" i="2"/>
  <c r="U60" i="1"/>
  <c r="U59" i="1"/>
  <c r="U58" i="1"/>
  <c r="U57" i="1"/>
  <c r="U56" i="1"/>
  <c r="U55" i="1"/>
  <c r="U54" i="1"/>
  <c r="U53" i="1"/>
  <c r="U52" i="1"/>
  <c r="U51" i="1"/>
  <c r="U50" i="1"/>
  <c r="U49" i="1"/>
  <c r="U47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29" i="1"/>
  <c r="U28" i="1"/>
  <c r="U27" i="1"/>
  <c r="U26" i="1"/>
  <c r="U25" i="1"/>
  <c r="U24" i="1"/>
  <c r="U23" i="1"/>
  <c r="U22" i="1"/>
  <c r="U21" i="1"/>
  <c r="U20" i="1"/>
  <c r="U19" i="1"/>
  <c r="U14" i="1"/>
  <c r="U13" i="1"/>
  <c r="U12" i="1"/>
  <c r="J80" i="2" l="1"/>
  <c r="M18" i="1"/>
  <c r="M61" i="1" s="1"/>
  <c r="M70" i="1" s="1"/>
  <c r="L61" i="1"/>
  <c r="L70" i="1" s="1"/>
  <c r="J18" i="1"/>
  <c r="J61" i="1" s="1"/>
  <c r="J70" i="1" s="1"/>
  <c r="I18" i="1"/>
  <c r="I61" i="1" s="1"/>
  <c r="I70" i="1" s="1"/>
  <c r="H18" i="1"/>
  <c r="H61" i="1" s="1"/>
  <c r="H70" i="1" s="1"/>
  <c r="G18" i="1"/>
  <c r="G61" i="1" s="1"/>
  <c r="G70" i="1" s="1"/>
  <c r="F18" i="1"/>
  <c r="F61" i="1" s="1"/>
  <c r="F70" i="1" s="1"/>
  <c r="E18" i="1"/>
  <c r="E61" i="1" s="1"/>
  <c r="E70" i="1" s="1"/>
  <c r="D18" i="1"/>
  <c r="N164" i="2"/>
  <c r="L164" i="2"/>
  <c r="K164" i="2"/>
  <c r="J164" i="2"/>
  <c r="I164" i="2"/>
  <c r="H164" i="2"/>
  <c r="G164" i="2"/>
  <c r="F164" i="2"/>
  <c r="E164" i="2"/>
  <c r="N163" i="2"/>
  <c r="L163" i="2"/>
  <c r="K163" i="2"/>
  <c r="J163" i="2"/>
  <c r="I163" i="2"/>
  <c r="H163" i="2"/>
  <c r="G163" i="2"/>
  <c r="F163" i="2"/>
  <c r="E163" i="2"/>
  <c r="N162" i="2"/>
  <c r="K162" i="2"/>
  <c r="J162" i="2"/>
  <c r="J161" i="2" s="1"/>
  <c r="I162" i="2"/>
  <c r="H162" i="2"/>
  <c r="G162" i="2"/>
  <c r="F162" i="2"/>
  <c r="E162" i="2"/>
  <c r="N80" i="2"/>
  <c r="M80" i="2"/>
  <c r="L80" i="2"/>
  <c r="L77" i="2" s="1"/>
  <c r="K80" i="2"/>
  <c r="K77" i="2" s="1"/>
  <c r="I80" i="2"/>
  <c r="H80" i="2"/>
  <c r="H77" i="2" s="1"/>
  <c r="G80" i="2"/>
  <c r="G77" i="2" s="1"/>
  <c r="F80" i="2"/>
  <c r="F77" i="2" s="1"/>
  <c r="E80" i="2"/>
  <c r="N77" i="2"/>
  <c r="M77" i="2"/>
  <c r="I77" i="2"/>
  <c r="N69" i="2"/>
  <c r="M69" i="2"/>
  <c r="L69" i="2"/>
  <c r="K69" i="2"/>
  <c r="J69" i="2"/>
  <c r="I69" i="2"/>
  <c r="H69" i="2"/>
  <c r="G69" i="2"/>
  <c r="F69" i="2"/>
  <c r="E69" i="2"/>
  <c r="N65" i="2"/>
  <c r="M65" i="2"/>
  <c r="L65" i="2"/>
  <c r="K65" i="2"/>
  <c r="J65" i="2"/>
  <c r="I65" i="2"/>
  <c r="H65" i="2"/>
  <c r="G65" i="2"/>
  <c r="F65" i="2"/>
  <c r="E65" i="2"/>
  <c r="N61" i="2"/>
  <c r="M61" i="2"/>
  <c r="L61" i="2"/>
  <c r="K61" i="2"/>
  <c r="J61" i="2"/>
  <c r="I61" i="2"/>
  <c r="H61" i="2"/>
  <c r="G61" i="2"/>
  <c r="F61" i="2"/>
  <c r="E61" i="2"/>
  <c r="N57" i="2"/>
  <c r="M57" i="2"/>
  <c r="L57" i="2"/>
  <c r="K57" i="2"/>
  <c r="J57" i="2"/>
  <c r="I57" i="2"/>
  <c r="H57" i="2"/>
  <c r="G57" i="2"/>
  <c r="F57" i="2"/>
  <c r="E57" i="2"/>
  <c r="N53" i="2"/>
  <c r="M53" i="2"/>
  <c r="L53" i="2"/>
  <c r="K53" i="2"/>
  <c r="J53" i="2"/>
  <c r="I53" i="2"/>
  <c r="H53" i="2"/>
  <c r="G53" i="2"/>
  <c r="F53" i="2"/>
  <c r="E53" i="2"/>
  <c r="N52" i="2"/>
  <c r="M52" i="2"/>
  <c r="L52" i="2"/>
  <c r="K52" i="2"/>
  <c r="J52" i="2"/>
  <c r="I52" i="2"/>
  <c r="H52" i="2"/>
  <c r="G52" i="2"/>
  <c r="F52" i="2"/>
  <c r="E52" i="2"/>
  <c r="N51" i="2"/>
  <c r="M51" i="2"/>
  <c r="L51" i="2"/>
  <c r="K51" i="2"/>
  <c r="J51" i="2"/>
  <c r="I51" i="2"/>
  <c r="H51" i="2"/>
  <c r="G51" i="2"/>
  <c r="F51" i="2"/>
  <c r="E51" i="2"/>
  <c r="N50" i="2"/>
  <c r="N49" i="2" s="1"/>
  <c r="M50" i="2"/>
  <c r="L50" i="2"/>
  <c r="K50" i="2"/>
  <c r="J50" i="2"/>
  <c r="I50" i="2"/>
  <c r="H50" i="2"/>
  <c r="G50" i="2"/>
  <c r="F50" i="2"/>
  <c r="E50" i="2"/>
  <c r="N19" i="2"/>
  <c r="L19" i="2"/>
  <c r="K19" i="2"/>
  <c r="J19" i="2"/>
  <c r="I19" i="2"/>
  <c r="H19" i="2"/>
  <c r="G19" i="2"/>
  <c r="F19" i="2"/>
  <c r="E19" i="2"/>
  <c r="N18" i="2"/>
  <c r="M18" i="2"/>
  <c r="M14" i="2" s="1"/>
  <c r="L18" i="2"/>
  <c r="K18" i="2"/>
  <c r="J18" i="2"/>
  <c r="I18" i="2"/>
  <c r="H18" i="2"/>
  <c r="G18" i="2"/>
  <c r="F18" i="2"/>
  <c r="E18" i="2"/>
  <c r="N17" i="2"/>
  <c r="N16" i="2" s="1"/>
  <c r="M17" i="2"/>
  <c r="M16" i="2" s="1"/>
  <c r="L17" i="2"/>
  <c r="K17" i="2"/>
  <c r="J17" i="2"/>
  <c r="I17" i="2"/>
  <c r="H17" i="2"/>
  <c r="G17" i="2"/>
  <c r="F17" i="2"/>
  <c r="E17" i="2"/>
  <c r="N112" i="2"/>
  <c r="N109" i="2" s="1"/>
  <c r="U109" i="2" s="1"/>
  <c r="M112" i="2"/>
  <c r="M109" i="2" s="1"/>
  <c r="L112" i="2"/>
  <c r="K112" i="2"/>
  <c r="K109" i="2" s="1"/>
  <c r="J112" i="2"/>
  <c r="J109" i="2" s="1"/>
  <c r="I112" i="2"/>
  <c r="I109" i="2" s="1"/>
  <c r="H112" i="2"/>
  <c r="H109" i="2" s="1"/>
  <c r="G112" i="2"/>
  <c r="G109" i="2" s="1"/>
  <c r="F112" i="2"/>
  <c r="F109" i="2" s="1"/>
  <c r="E112" i="2"/>
  <c r="E110" i="2"/>
  <c r="U110" i="2" s="1"/>
  <c r="L141" i="2"/>
  <c r="K141" i="2"/>
  <c r="J141" i="2"/>
  <c r="I141" i="2"/>
  <c r="H141" i="2"/>
  <c r="G141" i="2"/>
  <c r="F141" i="2"/>
  <c r="E141" i="2"/>
  <c r="N146" i="2"/>
  <c r="M146" i="2"/>
  <c r="L146" i="2"/>
  <c r="K146" i="2"/>
  <c r="J146" i="2"/>
  <c r="I146" i="2"/>
  <c r="H146" i="2"/>
  <c r="G146" i="2"/>
  <c r="F146" i="2"/>
  <c r="N165" i="2"/>
  <c r="M165" i="2"/>
  <c r="L165" i="2"/>
  <c r="K165" i="2"/>
  <c r="J165" i="2"/>
  <c r="I165" i="2"/>
  <c r="H165" i="2"/>
  <c r="G165" i="2"/>
  <c r="F165" i="2"/>
  <c r="E165" i="2"/>
  <c r="N169" i="2"/>
  <c r="M169" i="2"/>
  <c r="L169" i="2"/>
  <c r="K169" i="2"/>
  <c r="J169" i="2"/>
  <c r="I169" i="2"/>
  <c r="H169" i="2"/>
  <c r="G169" i="2"/>
  <c r="F169" i="2"/>
  <c r="E169" i="2"/>
  <c r="N173" i="2"/>
  <c r="L173" i="2"/>
  <c r="K173" i="2"/>
  <c r="J173" i="2"/>
  <c r="I173" i="2"/>
  <c r="H173" i="2"/>
  <c r="G173" i="2"/>
  <c r="F173" i="2"/>
  <c r="E173" i="2"/>
  <c r="N177" i="2"/>
  <c r="M177" i="2"/>
  <c r="K177" i="2"/>
  <c r="J177" i="2"/>
  <c r="I177" i="2"/>
  <c r="H177" i="2"/>
  <c r="G177" i="2"/>
  <c r="F177" i="2"/>
  <c r="E177" i="2"/>
  <c r="U48" i="2"/>
  <c r="U63" i="1"/>
  <c r="U62" i="1"/>
  <c r="U48" i="1"/>
  <c r="U30" i="1"/>
  <c r="U141" i="2" l="1"/>
  <c r="I161" i="2"/>
  <c r="I13" i="2"/>
  <c r="I9" i="2" s="1"/>
  <c r="K61" i="1"/>
  <c r="K70" i="1" s="1"/>
  <c r="N13" i="2"/>
  <c r="N9" i="2" s="1"/>
  <c r="H14" i="2"/>
  <c r="H10" i="2" s="1"/>
  <c r="F49" i="2"/>
  <c r="J49" i="2"/>
  <c r="I14" i="2"/>
  <c r="I10" i="2" s="1"/>
  <c r="N14" i="2"/>
  <c r="N10" i="2" s="1"/>
  <c r="M10" i="2"/>
  <c r="G14" i="2"/>
  <c r="G10" i="2" s="1"/>
  <c r="F14" i="2"/>
  <c r="F10" i="2" s="1"/>
  <c r="U69" i="2"/>
  <c r="I49" i="2"/>
  <c r="M49" i="2"/>
  <c r="J13" i="2"/>
  <c r="J9" i="2" s="1"/>
  <c r="U178" i="2"/>
  <c r="F13" i="2"/>
  <c r="F9" i="2" s="1"/>
  <c r="L16" i="2"/>
  <c r="F15" i="2"/>
  <c r="F11" i="2" s="1"/>
  <c r="N161" i="2"/>
  <c r="U170" i="2"/>
  <c r="U17" i="2"/>
  <c r="U19" i="2"/>
  <c r="N15" i="2"/>
  <c r="N11" i="2" s="1"/>
  <c r="N8" i="2" s="1"/>
  <c r="F161" i="2"/>
  <c r="U174" i="2"/>
  <c r="U167" i="2"/>
  <c r="U168" i="2"/>
  <c r="E109" i="2"/>
  <c r="U173" i="2"/>
  <c r="J14" i="2"/>
  <c r="J10" i="2" s="1"/>
  <c r="U50" i="2"/>
  <c r="U52" i="2"/>
  <c r="U57" i="2"/>
  <c r="U65" i="2"/>
  <c r="E13" i="2"/>
  <c r="E9" i="2" s="1"/>
  <c r="E161" i="2"/>
  <c r="U169" i="2"/>
  <c r="U146" i="2"/>
  <c r="U18" i="2"/>
  <c r="U164" i="2"/>
  <c r="H13" i="2"/>
  <c r="H9" i="2" s="1"/>
  <c r="I16" i="2"/>
  <c r="H16" i="2"/>
  <c r="G13" i="2"/>
  <c r="G9" i="2" s="1"/>
  <c r="K13" i="2"/>
  <c r="K9" i="2" s="1"/>
  <c r="U51" i="2"/>
  <c r="U53" i="2"/>
  <c r="U61" i="2"/>
  <c r="U80" i="2"/>
  <c r="I15" i="2"/>
  <c r="I11" i="2" s="1"/>
  <c r="I8" i="2" s="1"/>
  <c r="J15" i="2"/>
  <c r="J11" i="2" s="1"/>
  <c r="M15" i="2"/>
  <c r="M13" i="2"/>
  <c r="M9" i="2" s="1"/>
  <c r="U165" i="2"/>
  <c r="U162" i="2"/>
  <c r="L13" i="2"/>
  <c r="L14" i="2"/>
  <c r="U163" i="2"/>
  <c r="U18" i="1"/>
  <c r="L109" i="2"/>
  <c r="U112" i="2"/>
  <c r="D61" i="1"/>
  <c r="J77" i="2"/>
  <c r="G161" i="2"/>
  <c r="K161" i="2"/>
  <c r="H15" i="2"/>
  <c r="H11" i="2" s="1"/>
  <c r="L15" i="2"/>
  <c r="K14" i="2"/>
  <c r="K10" i="2" s="1"/>
  <c r="L161" i="2"/>
  <c r="E14" i="2"/>
  <c r="H161" i="2"/>
  <c r="G15" i="2"/>
  <c r="G11" i="2" s="1"/>
  <c r="K15" i="2"/>
  <c r="K11" i="2" s="1"/>
  <c r="E15" i="2"/>
  <c r="E11" i="2" s="1"/>
  <c r="E77" i="2"/>
  <c r="U77" i="2" s="1"/>
  <c r="H49" i="2"/>
  <c r="L49" i="2"/>
  <c r="G49" i="2"/>
  <c r="K49" i="2"/>
  <c r="E49" i="2"/>
  <c r="F16" i="2"/>
  <c r="J16" i="2"/>
  <c r="G16" i="2"/>
  <c r="K16" i="2"/>
  <c r="E16" i="2"/>
  <c r="U16" i="2" l="1"/>
  <c r="N12" i="2"/>
  <c r="I12" i="2"/>
  <c r="U166" i="2"/>
  <c r="F12" i="2"/>
  <c r="K8" i="2"/>
  <c r="F8" i="2"/>
  <c r="H8" i="2"/>
  <c r="J8" i="2"/>
  <c r="U49" i="2"/>
  <c r="J12" i="2"/>
  <c r="U161" i="2"/>
  <c r="H12" i="2"/>
  <c r="M11" i="2"/>
  <c r="M8" i="2" s="1"/>
  <c r="U15" i="2"/>
  <c r="M12" i="2"/>
  <c r="L9" i="2"/>
  <c r="U9" i="2" s="1"/>
  <c r="U13" i="2"/>
  <c r="L10" i="2"/>
  <c r="U14" i="2"/>
  <c r="L11" i="2"/>
  <c r="D70" i="1"/>
  <c r="U61" i="1"/>
  <c r="L12" i="2"/>
  <c r="G8" i="2"/>
  <c r="G12" i="2"/>
  <c r="E12" i="2"/>
  <c r="E10" i="2"/>
  <c r="E8" i="2" s="1"/>
  <c r="K12" i="2"/>
  <c r="U10" i="2" l="1"/>
  <c r="U12" i="2"/>
  <c r="L8" i="2"/>
</calcChain>
</file>

<file path=xl/sharedStrings.xml><?xml version="1.0" encoding="utf-8"?>
<sst xmlns="http://schemas.openxmlformats.org/spreadsheetml/2006/main" count="390" uniqueCount="177">
  <si>
    <t xml:space="preserve">Приложение №3  </t>
  </si>
  <si>
    <t>Ресурсное обеспечение и прогнозная (справочная )оценка расходов федерального бюджета, областного бюджета, бюджета Советского района Курской области, внебюджетных источников на реализацию целей муниципальной программы Советского района Курской области «Охрана окружающей среды в Советском районе Курской области»</t>
  </si>
  <si>
    <t>Статус</t>
  </si>
  <si>
    <t>Наименование муниципальной программы, подпрограммы муниципальной программы, основного мероприятия</t>
  </si>
  <si>
    <t>Источники ресурсного обеспечения</t>
  </si>
  <si>
    <t>Оценка расходов, тыс. руб.</t>
  </si>
  <si>
    <t>Муниципальная программа Советского района Курской области</t>
  </si>
  <si>
    <t>«Охрана окружающей среды в советском районе Курской области»</t>
  </si>
  <si>
    <t>Всего</t>
  </si>
  <si>
    <t>Федеральный бюджет</t>
  </si>
  <si>
    <t>Областной бюджет</t>
  </si>
  <si>
    <t>Бюджет Советского района</t>
  </si>
  <si>
    <t>Подпрограмма 1</t>
  </si>
  <si>
    <t xml:space="preserve">«Экология и чистая вода Советского района Курской области» </t>
  </si>
  <si>
    <t xml:space="preserve">Основное мероприятие 1 «Создание ЭВУ в муниципальных образованиях Советского района Курской области, в т.ч. изготовление ПСД» </t>
  </si>
  <si>
    <t>1.1.Создание электромеханической водозаборной установки в д.Екатериновка Советского района</t>
  </si>
  <si>
    <t>1.2. Создание электромеханической водозаборной установки в с.Нижняя Грайворонка Советского района</t>
  </si>
  <si>
    <t>1.3. Создание электромеханической водозаборной установки в п.Садовый Советского района</t>
  </si>
  <si>
    <t>Основное мероприятие 2 «Изготовление ПСД, текущий ремонт водозаборных скважин в муниципальных образованиях района»</t>
  </si>
  <si>
    <t>Основное мероприятие 3 «Ремонт водонапорных башен и водопроводной сети в муниципальных образованиях Советского района Курской области»</t>
  </si>
  <si>
    <t>3.1.Текущий ремонт водозаборной скважины и водопроводных сетей  в с.Липовчик Волжанского сельсовета Советского района</t>
  </si>
  <si>
    <t xml:space="preserve">3.2.Текущий ремонт водонапорной башни в д.Арцыбашевка Краснодолинского сельсовета Советского района </t>
  </si>
  <si>
    <t>3.3. Текущий ремонт водонапорной башни в д.Ефросимовка Верхнерагозецкого сельсовета Советского района</t>
  </si>
  <si>
    <t>3.4. Текущий ремонт водонапорной башни в д.1-е Михайлоанненские Выселки Михайлоанненского сельсовета Советского района</t>
  </si>
  <si>
    <t>3.5. Текущий ремонт водонапорной башни в д.Грязноивановка Александровского сельсовета Советского района</t>
  </si>
  <si>
    <t>Основное мероприятие 4 «Обустройство родников»</t>
  </si>
  <si>
    <t>Основное мероприятие 5 «Разработка проектов зон санитарной охраны объектов водоснабжения в муниципальных образованиях Советского района Курской области»</t>
  </si>
  <si>
    <t>5.1. Разработка проектов зон санитарной охраны объектов водоснабжения в Александровском сельсовете</t>
  </si>
  <si>
    <t>5.2. Разработка проектов зон санитарной охраны объектов водоснабжения в Верхнерагозецком сельсовете</t>
  </si>
  <si>
    <t>5.3. Разработка проектов зон санитарной охраны объектов водоснабжения в Волжанском сельсовете</t>
  </si>
  <si>
    <t>5.4. Разработка проектов зон санитарной охраны объектов водоснабжения в Краснодолинском сельсовете</t>
  </si>
  <si>
    <t>5.5. Разработка проектов зон санитарной охраны объектов водоснабжения в Мансуровском сельсовете</t>
  </si>
  <si>
    <t>5.6. Разработка проектов зон санитарной охраны объектов водоснабжения в Советском сельсовете</t>
  </si>
  <si>
    <t>5.7. Разработка проектов зон санитарной охраны объектов водоснабжения в Михайлоанненском сельсовете</t>
  </si>
  <si>
    <t>6.0. Подготовка и изготовление ПСД на реконструкцию (модернизацию) объектов водоснабжения в муниципальных образованиях района</t>
  </si>
  <si>
    <r>
      <t>6.1.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Михайлоанненском сельсовете</t>
    </r>
  </si>
  <si>
    <r>
      <t>6.2.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Волжанском сельсовете</t>
    </r>
  </si>
  <si>
    <r>
      <t>6.3.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Александровском сельсовете</t>
    </r>
  </si>
  <si>
    <r>
      <t>6.4.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Мансуровском сельсовете</t>
    </r>
  </si>
  <si>
    <r>
      <t>6.5.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Краснодолинском сельсовете</t>
    </r>
  </si>
  <si>
    <r>
      <t>6.6.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Верхнерагозецком сельсовете</t>
    </r>
  </si>
  <si>
    <r>
      <t>6.7.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Изготовление ПСД на реконструкцию (модернизацию) объектов водоснабжения в Ленинком сельсовете</t>
    </r>
  </si>
  <si>
    <t>7.0.Реконструкция (модернизация) объектов водоснабжения в муниципальных образованиях Советского района Курской области</t>
  </si>
  <si>
    <t xml:space="preserve">Бюджет Советского </t>
  </si>
  <si>
    <t>района</t>
  </si>
  <si>
    <t>7.1.Водоснабжение пос. Соколовка Краснодолинский сельсовет Советского района Курской области. Реконструкция, в т.ч. строит. контроль</t>
  </si>
  <si>
    <t>F5 Региональный проект «Чистая вода»</t>
  </si>
  <si>
    <r>
      <t xml:space="preserve">F5.1. </t>
    </r>
    <r>
      <rPr>
        <i/>
        <sz val="8"/>
        <color theme="1"/>
        <rFont val="Times New Roman"/>
        <family val="1"/>
        <charset val="204"/>
      </rPr>
      <t>Реконструкция системы водоснабжения п. Садовый Михайлоанненского сельсовета Советского района Курской области ( строительный контроль)</t>
    </r>
  </si>
  <si>
    <r>
      <t xml:space="preserve">F5.2. </t>
    </r>
    <r>
      <rPr>
        <i/>
        <sz val="8"/>
        <color theme="1"/>
        <rFont val="Times New Roman"/>
        <family val="1"/>
        <charset val="204"/>
      </rPr>
      <t>Водоснабжение с.Крестище Советского района Курской области. Реконструкция (в т.ч. строительный контроль)</t>
    </r>
  </si>
  <si>
    <r>
      <t xml:space="preserve">F5.3. </t>
    </r>
    <r>
      <rPr>
        <i/>
        <sz val="8"/>
        <color theme="1"/>
        <rFont val="Times New Roman"/>
        <family val="1"/>
        <charset val="204"/>
      </rPr>
      <t>Водозаборный узел д. Грязноивановка Александровского сельсовета Советского района Курской области, строительный контроль</t>
    </r>
  </si>
  <si>
    <t>Подпрограмма 2</t>
  </si>
  <si>
    <t xml:space="preserve">«Экология и природные ресурсы Советского района Курской области» </t>
  </si>
  <si>
    <t>Основное мероприятие 1 «Мероприятия по обследованию и ликвидации объекта накопленного вреда окружающей среде, в т.ч. изготовление ПСД»</t>
  </si>
  <si>
    <t>Приложение №2</t>
  </si>
  <si>
    <t>ПЕРЕЧЕНЬ</t>
  </si>
  <si>
    <t>основных мероприятий муниципальной программы «Охрана окружающей среды в Советском районе  Курской области» и их финансирование</t>
  </si>
  <si>
    <t xml:space="preserve">№ </t>
  </si>
  <si>
    <t>п/п</t>
  </si>
  <si>
    <t>Наименование мероприятия</t>
  </si>
  <si>
    <t>Единицы измерения</t>
  </si>
  <si>
    <t xml:space="preserve">всего </t>
  </si>
  <si>
    <t>Подпрограмма 1 « Экология и чистая вода Советского района Курской области»</t>
  </si>
  <si>
    <t>Мероприятие 1</t>
  </si>
  <si>
    <t>Создание ЭВУ в муниципальных образованиях Советского района Курской области, в т.ч. изготовление ПСД</t>
  </si>
  <si>
    <t>Тыс. руб.</t>
  </si>
  <si>
    <t>Создание ЭВУ в д.Екатериновка Советского сельсовета</t>
  </si>
  <si>
    <t>Создание ЭВУ в п.Садовый Михайлоанненского сельсовета</t>
  </si>
  <si>
    <t>Мероприятие 2</t>
  </si>
  <si>
    <t>Изготовление ПСД, текущий ремонт водозаборных скважин в муниципальных образованиях района</t>
  </si>
  <si>
    <t>Изготовление ПСД, текущий ремонт водозаборных скважин в Александровском сельсовете</t>
  </si>
  <si>
    <t>Изготовление ПСД, текущий ремонт водозаборных скважин в Верхнерагозецком сельсовете</t>
  </si>
  <si>
    <t>Изготовление ПСД, текущий ремонт водозаборных скважин в Волжанском сельсовете</t>
  </si>
  <si>
    <t>Изготовление ПСД, текущий ремонт водозаборных скважин в Краснодолинском сельсовете</t>
  </si>
  <si>
    <t>Изготовление ПСД, текущий ремонт водозаборных скважин в Ледовском сельсовете</t>
  </si>
  <si>
    <t>Изготовление ПСД, текущий ремонт водозаборных скважин в Ленинском сельсовете</t>
  </si>
  <si>
    <t>Изготовление ПСД, текущий ремонт водозаборных скважин в Мансуровском сельсовете</t>
  </si>
  <si>
    <t>Изготовление ПСД, текущий ремонт водозаборных скважин в Михайлоанненском сельсовете</t>
  </si>
  <si>
    <t>Изготовление ПСД, текущий ремонт водозаборных скважин в Нижнеграйворонском сельсовете</t>
  </si>
  <si>
    <t>Изготовление ПСД, текущий ремонт водозаборных скважин в Советском сельсовете</t>
  </si>
  <si>
    <t>Мероприятие 3</t>
  </si>
  <si>
    <t>Ремонт водонапорных башен и водопроводной сети в муниципальных образованиях Советского района</t>
  </si>
  <si>
    <t>Текущий ремонт водозаборной скважины и водопроводных сетей  в с.Липовчик Волжанского сельсовета Советского района</t>
  </si>
  <si>
    <t>Текущий ремонт водонапорной башни в д.Ефросимовка Верхнерагозецкого сельсовета</t>
  </si>
  <si>
    <t>тыс. руб.</t>
  </si>
  <si>
    <t>Текущий ремонт водонапорной башни в д.1-е Михайлоанненские Выселки Михайлоанненского сельсовета</t>
  </si>
  <si>
    <t>Текущий ремонт водонапорной башни в д.Грязноивановка Александровского сельсовета</t>
  </si>
  <si>
    <t>Мероприятие 4</t>
  </si>
  <si>
    <t>Обустройство родников</t>
  </si>
  <si>
    <t>Мероприятие 5</t>
  </si>
  <si>
    <t>Разработка проектов зон санитарной охраны объектов водоснабжения в муниципальных образованиях Советского района Курской области</t>
  </si>
  <si>
    <t>Разработка проектов зон санитарной охраны объектов водоснабжения в Александровском сельсовете</t>
  </si>
  <si>
    <t>Разработка проектов зон санитарной охраны объектов водоснабжения в Верхнерагозецком сельсовете</t>
  </si>
  <si>
    <t>Разработка проектов зон санитарной охраны объектов водоснабжения в Волжанском сельсовете</t>
  </si>
  <si>
    <t>Разработка проектов зон санитарной охраны объектов водоснабжения в Мансуровском сельсовете</t>
  </si>
  <si>
    <t>Разработка проектов зон санитарной охраны объектов водоснабжения в Краснодолинском сельсовете</t>
  </si>
  <si>
    <t>Разработка проектов зон санитарной охраны объектов водоснабжения в Советском сельсовете</t>
  </si>
  <si>
    <t>Разработка проектов зон санитарной охраны объектов водоснабжения в Михайлоанненском сельсовете</t>
  </si>
  <si>
    <t>99.761</t>
  </si>
  <si>
    <t>Мероприятие 6</t>
  </si>
  <si>
    <t xml:space="preserve">Подготовка и изготовление ПСД на реконструкцию (модернизацию) объектов водоснабжения в муниципальных образованиях района </t>
  </si>
  <si>
    <t>Подготовка и изготовление ПСД на реконструкцию (модернизацию) объектов водоснабжения в Михайлоанненском сельсовете</t>
  </si>
  <si>
    <t>Подготовка и изготовление ПСД на реконструкцию (модернизацию) объектов водоснабжения в Волжанском сельсовете</t>
  </si>
  <si>
    <t>Подготовка и изготовление ПСД на реконструкцию (модернизацию) объектов водоснабжения в Александровском сельсовете</t>
  </si>
  <si>
    <t>Подготовка и изготовление ПСД на реконструкцию (модернизацию) объектов водоснабжения в Мансуровском сельсовете</t>
  </si>
  <si>
    <t>Подготовка и изготовление ПСД на реконструкцию (модернизацию) объектов водоснабжения в Краснодолинском  сельсовете</t>
  </si>
  <si>
    <t>Подготовка и изготовление ПСД на реконструкцию (модернизацию) объектов водоснабжения в Верхнерагозецком  сельсовете</t>
  </si>
  <si>
    <t>Подготовка и изготовление ПСД на реконструкцию (модернизацию) объектов водоснабжения в Ленинском  сельсовете</t>
  </si>
  <si>
    <t>мероприятие 7</t>
  </si>
  <si>
    <t>Реконструкция (модернизация) объектов водоснабжения в муниципальных образованиях Советского района Курской области</t>
  </si>
  <si>
    <t>Водоснабжение пос. Соколовка Краснодолинский сельсовет Советского района Курской области. Реконструкция , в т.ч. строительный контроль</t>
  </si>
  <si>
    <t>тыс. руб</t>
  </si>
  <si>
    <t xml:space="preserve">мероприятие F5 </t>
  </si>
  <si>
    <t>Региональный проект «Чистая вода»</t>
  </si>
  <si>
    <t>тыс.руб.</t>
  </si>
  <si>
    <t>F5.1</t>
  </si>
  <si>
    <t>Реконструкция системы водоснабжения п. Садовый Михайлоанненского сельсовета Советского района Курской области, строительный контроль</t>
  </si>
  <si>
    <t>F5.2</t>
  </si>
  <si>
    <t>Водоснабжение с.Крестище Советского района Курской области, строительный контроль</t>
  </si>
  <si>
    <t>F5.3</t>
  </si>
  <si>
    <t>Водозаборный узел д. Грязноивановка Александровского сельсовета Советского района Курской области, строительный контроль</t>
  </si>
  <si>
    <t xml:space="preserve">Итого по подпрограмме 1 </t>
  </si>
  <si>
    <t>Подпрограмма 2 « Экология и природные ресурсы Советского района Курской области»</t>
  </si>
  <si>
    <t>мероприятие 1</t>
  </si>
  <si>
    <t>Мероприятия по обследованию территории и ликвидации объекта накопленного вреда окружающей среде, в т.ч. разработка ПСД</t>
  </si>
  <si>
    <t>Итого по подпрограмме 2</t>
  </si>
  <si>
    <t>ВСЕГО ПО МУНИЦИПАЛЬНОЙ ПРОГРАММЕ</t>
  </si>
  <si>
    <t xml:space="preserve"> </t>
  </si>
  <si>
    <t>1.2</t>
  </si>
  <si>
    <t>1.1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</si>
  <si>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</si>
  <si>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</si>
  <si>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</si>
  <si>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</si>
  <si>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</si>
  <si>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</si>
  <si>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</si>
  <si>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</si>
  <si>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</si>
  <si>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</si>
  <si>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</si>
  <si>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</si>
  <si>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</si>
  <si>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</si>
  <si>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</si>
  <si>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</si>
  <si>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</si>
  <si>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</si>
  <si>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</si>
  <si>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</si>
  <si>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</si>
  <si>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</si>
  <si>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</si>
  <si>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</si>
  <si>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</si>
  <si>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</si>
  <si>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</si>
  <si>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</si>
  <si>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</si>
  <si>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6.7</t>
  </si>
  <si>
    <t>7.1</t>
  </si>
  <si>
    <t>итого</t>
  </si>
  <si>
    <t>ИТОГО ПО ПОДПРОГРАММЕ 1</t>
  </si>
  <si>
    <t>А</t>
  </si>
  <si>
    <t>7.2 Александровский сельсовет</t>
  </si>
  <si>
    <t>7.3 Михайлоанненский сельсовет</t>
  </si>
  <si>
    <t>1.4</t>
  </si>
  <si>
    <t>Создание ЭВУ в с.Крестище Мансуровского сельсовета</t>
  </si>
  <si>
    <t>0</t>
  </si>
  <si>
    <t>1.4. Создание электромеханической водозаборной установки в с.Крестище Советского района</t>
  </si>
  <si>
    <t>1.5</t>
  </si>
  <si>
    <t>Создание ЭВУ в с.Нижняя Грайворонка Нижнеграйворонского сельсовета</t>
  </si>
  <si>
    <t>Создание объектов водоснабжения, не относящихся к объектам капитального строительства в Нижнеграйворонском сельсовете</t>
  </si>
  <si>
    <t>Текущий ремонт водонапорной башни в д.Арцибашевка Краснодолинского сельсовета</t>
  </si>
  <si>
    <t>1.5. Создание объектов водоснабжения, не относящихся к объектам капитального строительства в Нижнеграйворонском сельсовете</t>
  </si>
  <si>
    <t>1.6</t>
  </si>
  <si>
    <t>Создание объектов водоснабжения, не относящихся к объектам капитального строительства в Александровском сельсовете</t>
  </si>
  <si>
    <t>1.6. Создание объектов водоснабжения, не относящихся к объектам капитального строительства в Александровском сельсовете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</si>
</sst>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9" xfId="0" applyFont="1" applyBorder="1"/>
    <xf numFmtId="0" fontId="1" fillId="0" borderId="17" xfId="0" applyFont="1" applyBorder="1"/>
    <xf numFmtId="0" fontId="1" fillId="0" borderId="20" xfId="0" applyFont="1" applyBorder="1"/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1" fillId="0" borderId="36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8" xfId="0" applyFont="1" applyBorder="1"/>
    <xf numFmtId="0" fontId="1" fillId="0" borderId="31" xfId="0" applyFont="1" applyBorder="1"/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35" xfId="0" applyFont="1" applyBorder="1"/>
    <xf numFmtId="0" fontId="1" fillId="0" borderId="41" xfId="0" applyFont="1" applyBorder="1"/>
    <xf numFmtId="0" fontId="1" fillId="0" borderId="42" xfId="0" applyFont="1" applyBorder="1"/>
    <xf numFmtId="0" fontId="3" fillId="2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7" xfId="0" applyFont="1" applyFill="1" applyBorder="1"/>
    <xf numFmtId="0" fontId="1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8" xfId="0" applyFont="1" applyFill="1" applyBorder="1"/>
    <xf numFmtId="0" fontId="3" fillId="0" borderId="12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2"/>
  <sheetViews>
    <sheetView tabSelected="1" topLeftCell="A57" workbookViewId="0">
      <selection activeCell="N70" sqref="N70"/>
    </sheetView>
  </sheetViews>
  <sheetFormatPr defaultRowHeight="15" x14ac:dyDescent="0.25"/>
  <cols>
    <col min="1" max="1" width="11" customWidth="1"/>
    <col min="2" max="2" width="17.42578125" customWidth="1"/>
    <col min="11" max="11" width="10.5703125" customWidth="1"/>
    <col min="12" max="12" width="10.28515625" customWidth="1"/>
    <col min="13" max="13" width="9.85546875" customWidth="1"/>
    <col min="14" max="14" width="11.140625" customWidth="1"/>
    <col min="15" max="20" width="8.85546875" customWidth="1"/>
    <col min="21" max="21" width="10.140625" customWidth="1"/>
  </cols>
  <sheetData>
    <row r="2" spans="1:21" x14ac:dyDescent="0.25">
      <c r="M2" s="116" t="s">
        <v>53</v>
      </c>
      <c r="N2" s="116"/>
      <c r="O2" s="116"/>
      <c r="P2" s="116"/>
      <c r="Q2" s="116"/>
      <c r="R2" s="116"/>
      <c r="S2" s="116"/>
      <c r="T2" s="116"/>
      <c r="U2" s="116"/>
    </row>
    <row r="3" spans="1:21" x14ac:dyDescent="0.25">
      <c r="A3" s="1"/>
    </row>
    <row r="4" spans="1:21" x14ac:dyDescent="0.25">
      <c r="A4" s="116" t="s">
        <v>54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x14ac:dyDescent="0.25">
      <c r="A5" s="116" t="s">
        <v>55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</row>
    <row r="6" spans="1:21" ht="15.75" thickBot="1" x14ac:dyDescent="0.3">
      <c r="A6" s="2"/>
    </row>
    <row r="7" spans="1:21" ht="26.25" customHeight="1" thickBot="1" x14ac:dyDescent="0.3">
      <c r="A7" s="3" t="s">
        <v>56</v>
      </c>
      <c r="B7" s="118" t="s">
        <v>58</v>
      </c>
      <c r="C7" s="118" t="s">
        <v>59</v>
      </c>
      <c r="D7" s="135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7"/>
      <c r="U7" s="118" t="s">
        <v>60</v>
      </c>
    </row>
    <row r="8" spans="1:21" ht="15.75" thickBot="1" x14ac:dyDescent="0.3">
      <c r="A8" s="15" t="s">
        <v>57</v>
      </c>
      <c r="B8" s="120"/>
      <c r="C8" s="120"/>
      <c r="D8" s="4">
        <v>2015</v>
      </c>
      <c r="E8" s="4">
        <v>2016</v>
      </c>
      <c r="F8" s="4">
        <v>2017</v>
      </c>
      <c r="G8" s="4">
        <v>2018</v>
      </c>
      <c r="H8" s="4">
        <v>2019</v>
      </c>
      <c r="I8" s="4">
        <v>2020</v>
      </c>
      <c r="J8" s="4">
        <v>2021</v>
      </c>
      <c r="K8" s="4">
        <v>2022</v>
      </c>
      <c r="L8" s="4">
        <v>2023</v>
      </c>
      <c r="M8" s="4">
        <v>2024</v>
      </c>
      <c r="N8" s="4">
        <v>2025</v>
      </c>
      <c r="O8" s="4">
        <v>2026</v>
      </c>
      <c r="P8" s="4">
        <v>2027</v>
      </c>
      <c r="Q8" s="4">
        <v>2028</v>
      </c>
      <c r="R8" s="4">
        <v>2029</v>
      </c>
      <c r="S8" s="4">
        <v>2030</v>
      </c>
      <c r="T8" s="4" t="s">
        <v>126</v>
      </c>
      <c r="U8" s="120"/>
    </row>
    <row r="9" spans="1:21" ht="15.75" thickBot="1" x14ac:dyDescent="0.3">
      <c r="A9" s="15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/>
      <c r="O9" s="4"/>
      <c r="P9" s="4"/>
      <c r="Q9" s="4"/>
      <c r="R9" s="4"/>
      <c r="S9" s="4"/>
      <c r="T9" s="4">
        <v>14</v>
      </c>
      <c r="U9" s="4">
        <v>15</v>
      </c>
    </row>
    <row r="10" spans="1:21" ht="15.75" thickBot="1" x14ac:dyDescent="0.3">
      <c r="A10" s="121" t="s">
        <v>61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3"/>
    </row>
    <row r="11" spans="1:21" ht="93.75" customHeight="1" thickBot="1" x14ac:dyDescent="0.3">
      <c r="A11" s="15" t="s">
        <v>62</v>
      </c>
      <c r="B11" s="4" t="s">
        <v>63</v>
      </c>
      <c r="C11" s="4" t="s">
        <v>64</v>
      </c>
      <c r="D11" s="4">
        <v>744.13912000000005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f>SUM(L12:L17)</f>
        <v>1500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f>SUM(D11:T11)</f>
        <v>2244.1391199999998</v>
      </c>
    </row>
    <row r="12" spans="1:21" ht="38.25" customHeight="1" thickBot="1" x14ac:dyDescent="0.3">
      <c r="A12" s="22" t="s">
        <v>128</v>
      </c>
      <c r="B12" s="11" t="s">
        <v>65</v>
      </c>
      <c r="C12" s="11" t="s">
        <v>64</v>
      </c>
      <c r="D12" s="11">
        <v>354.97433000000001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f t="shared" ref="U12:U29" si="0">SUM(D12:T12)</f>
        <v>354.97433000000001</v>
      </c>
    </row>
    <row r="13" spans="1:21" ht="38.25" customHeight="1" thickBot="1" x14ac:dyDescent="0.3">
      <c r="A13" s="22" t="s">
        <v>127</v>
      </c>
      <c r="B13" s="11" t="s">
        <v>170</v>
      </c>
      <c r="C13" s="11" t="s">
        <v>64</v>
      </c>
      <c r="D13" s="11">
        <v>389.16478999999998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f t="shared" si="0"/>
        <v>389.16478999999998</v>
      </c>
    </row>
    <row r="14" spans="1:21" ht="45.75" thickBot="1" x14ac:dyDescent="0.3">
      <c r="A14" s="22" t="s">
        <v>129</v>
      </c>
      <c r="B14" s="11" t="s">
        <v>66</v>
      </c>
      <c r="C14" s="11" t="s">
        <v>64</v>
      </c>
      <c r="D14" s="23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f t="shared" si="0"/>
        <v>0</v>
      </c>
    </row>
    <row r="15" spans="1:21" ht="45.75" thickBot="1" x14ac:dyDescent="0.3">
      <c r="A15" s="22" t="s">
        <v>165</v>
      </c>
      <c r="B15" s="11" t="s">
        <v>166</v>
      </c>
      <c r="C15" s="11" t="s">
        <v>64</v>
      </c>
      <c r="D15" s="23" t="s">
        <v>167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380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f t="shared" si="0"/>
        <v>380</v>
      </c>
    </row>
    <row r="16" spans="1:21" ht="79.5" thickBot="1" x14ac:dyDescent="0.3">
      <c r="A16" s="22" t="s">
        <v>169</v>
      </c>
      <c r="B16" s="11" t="s">
        <v>171</v>
      </c>
      <c r="C16" s="11" t="s">
        <v>64</v>
      </c>
      <c r="D16" s="23" t="s">
        <v>167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170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f t="shared" ref="U16:U17" si="1">SUM(D16:T16)</f>
        <v>170</v>
      </c>
    </row>
    <row r="17" spans="1:21" ht="79.5" thickBot="1" x14ac:dyDescent="0.3">
      <c r="A17" s="22" t="s">
        <v>174</v>
      </c>
      <c r="B17" s="11" t="s">
        <v>175</v>
      </c>
      <c r="C17" s="11" t="s">
        <v>64</v>
      </c>
      <c r="D17" s="23" t="s">
        <v>167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950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f t="shared" si="1"/>
        <v>950</v>
      </c>
    </row>
    <row r="18" spans="1:21" ht="69.75" customHeight="1" thickBot="1" x14ac:dyDescent="0.3">
      <c r="A18" s="15" t="s">
        <v>67</v>
      </c>
      <c r="B18" s="4" t="s">
        <v>68</v>
      </c>
      <c r="C18" s="4" t="s">
        <v>64</v>
      </c>
      <c r="D18" s="4">
        <f>SUM(D19:D28)</f>
        <v>0</v>
      </c>
      <c r="E18" s="4">
        <f t="shared" ref="E18:T18" si="2">SUM(E19:E28)</f>
        <v>1580.722</v>
      </c>
      <c r="F18" s="4">
        <f t="shared" si="2"/>
        <v>354.41448000000003</v>
      </c>
      <c r="G18" s="4">
        <f t="shared" si="2"/>
        <v>85.321290000000005</v>
      </c>
      <c r="H18" s="4">
        <f t="shared" si="2"/>
        <v>0</v>
      </c>
      <c r="I18" s="4">
        <f t="shared" si="2"/>
        <v>0</v>
      </c>
      <c r="J18" s="4">
        <f t="shared" si="2"/>
        <v>1070.9805000000001</v>
      </c>
      <c r="K18" s="4">
        <f>SUM(K19:K28)</f>
        <v>605.70221000000004</v>
      </c>
      <c r="L18" s="4">
        <f>SUM(L19:L28)</f>
        <v>1073.66941</v>
      </c>
      <c r="M18" s="4">
        <f t="shared" si="2"/>
        <v>890.17728000000011</v>
      </c>
      <c r="N18" s="4">
        <f t="shared" si="2"/>
        <v>2133.67418</v>
      </c>
      <c r="O18" s="4">
        <f t="shared" si="2"/>
        <v>0</v>
      </c>
      <c r="P18" s="4">
        <f t="shared" si="2"/>
        <v>0</v>
      </c>
      <c r="Q18" s="4">
        <f t="shared" si="2"/>
        <v>0</v>
      </c>
      <c r="R18" s="4">
        <f t="shared" si="2"/>
        <v>0</v>
      </c>
      <c r="S18" s="4">
        <f t="shared" si="2"/>
        <v>0</v>
      </c>
      <c r="T18" s="4">
        <f t="shared" si="2"/>
        <v>0</v>
      </c>
      <c r="U18" s="4">
        <f t="shared" si="0"/>
        <v>7794.6613500000003</v>
      </c>
    </row>
    <row r="19" spans="1:21" ht="57" thickBot="1" x14ac:dyDescent="0.3">
      <c r="A19" s="22" t="s">
        <v>130</v>
      </c>
      <c r="B19" s="11" t="s">
        <v>69</v>
      </c>
      <c r="C19" s="11" t="s">
        <v>64</v>
      </c>
      <c r="D19" s="11">
        <v>0</v>
      </c>
      <c r="E19" s="11">
        <v>185.99299999999999</v>
      </c>
      <c r="F19" s="11">
        <v>52.8</v>
      </c>
      <c r="G19" s="11">
        <v>0</v>
      </c>
      <c r="H19" s="11">
        <v>0</v>
      </c>
      <c r="I19" s="11">
        <v>0</v>
      </c>
      <c r="J19" s="11">
        <v>77.263000000000005</v>
      </c>
      <c r="K19" s="11">
        <v>0</v>
      </c>
      <c r="L19" s="11">
        <v>0</v>
      </c>
      <c r="M19" s="11">
        <v>97.753</v>
      </c>
      <c r="N19" s="99">
        <v>101.62076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f t="shared" si="0"/>
        <v>515.42975999999999</v>
      </c>
    </row>
    <row r="20" spans="1:21" ht="57" thickBot="1" x14ac:dyDescent="0.3">
      <c r="A20" s="22" t="s">
        <v>131</v>
      </c>
      <c r="B20" s="11" t="s">
        <v>70</v>
      </c>
      <c r="C20" s="11" t="s">
        <v>64</v>
      </c>
      <c r="D20" s="11">
        <v>0</v>
      </c>
      <c r="E20" s="11">
        <v>120.50700000000001</v>
      </c>
      <c r="F20" s="11">
        <v>97.92</v>
      </c>
      <c r="G20" s="11">
        <v>0</v>
      </c>
      <c r="H20" s="11">
        <v>0</v>
      </c>
      <c r="I20" s="11">
        <v>0</v>
      </c>
      <c r="J20" s="11">
        <v>335.33199999999999</v>
      </c>
      <c r="K20" s="11">
        <v>0</v>
      </c>
      <c r="L20" s="11">
        <v>0</v>
      </c>
      <c r="M20" s="11">
        <v>57.859200000000001</v>
      </c>
      <c r="N20" s="99">
        <v>119.04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f t="shared" si="0"/>
        <v>730.65819999999997</v>
      </c>
    </row>
    <row r="21" spans="1:21" ht="57" thickBot="1" x14ac:dyDescent="0.3">
      <c r="A21" s="22" t="s">
        <v>132</v>
      </c>
      <c r="B21" s="11" t="s">
        <v>71</v>
      </c>
      <c r="C21" s="11" t="s">
        <v>64</v>
      </c>
      <c r="D21" s="11">
        <v>0</v>
      </c>
      <c r="E21" s="11">
        <v>146.91</v>
      </c>
      <c r="F21" s="11">
        <v>56.814480000000003</v>
      </c>
      <c r="G21" s="11">
        <v>0</v>
      </c>
      <c r="H21" s="11">
        <v>0</v>
      </c>
      <c r="I21" s="11">
        <v>0</v>
      </c>
      <c r="J21" s="11">
        <v>233.00399999999999</v>
      </c>
      <c r="K21" s="11">
        <v>442.64600000000002</v>
      </c>
      <c r="L21" s="11">
        <v>0</v>
      </c>
      <c r="M21" s="11">
        <v>0</v>
      </c>
      <c r="N21" s="99">
        <v>286.9006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f t="shared" si="0"/>
        <v>1166.2750799999999</v>
      </c>
    </row>
    <row r="22" spans="1:21" ht="57" thickBot="1" x14ac:dyDescent="0.3">
      <c r="A22" s="22" t="s">
        <v>133</v>
      </c>
      <c r="B22" s="11" t="s">
        <v>72</v>
      </c>
      <c r="C22" s="11" t="s">
        <v>64</v>
      </c>
      <c r="D22" s="11">
        <v>0</v>
      </c>
      <c r="E22" s="11">
        <v>64.147999999999996</v>
      </c>
      <c r="F22" s="11">
        <v>85.68</v>
      </c>
      <c r="G22" s="11">
        <v>0</v>
      </c>
      <c r="H22" s="11">
        <v>0</v>
      </c>
      <c r="I22" s="11">
        <v>0</v>
      </c>
      <c r="J22" s="11">
        <v>38.183</v>
      </c>
      <c r="K22" s="11">
        <v>23.018260000000001</v>
      </c>
      <c r="L22" s="11">
        <v>237.54</v>
      </c>
      <c r="M22" s="11">
        <v>290.5</v>
      </c>
      <c r="N22" s="99">
        <v>82.421360000000007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f t="shared" si="0"/>
        <v>821.49062000000004</v>
      </c>
    </row>
    <row r="23" spans="1:21" ht="45.75" thickBot="1" x14ac:dyDescent="0.3">
      <c r="A23" s="22" t="s">
        <v>134</v>
      </c>
      <c r="B23" s="11" t="s">
        <v>73</v>
      </c>
      <c r="C23" s="11" t="s">
        <v>64</v>
      </c>
      <c r="D23" s="11">
        <v>0</v>
      </c>
      <c r="E23" s="11">
        <v>60.981999999999999</v>
      </c>
      <c r="F23" s="11">
        <v>0</v>
      </c>
      <c r="G23" s="11">
        <v>21.121289999999998</v>
      </c>
      <c r="H23" s="11">
        <v>0</v>
      </c>
      <c r="I23" s="11">
        <v>0</v>
      </c>
      <c r="J23" s="11">
        <v>43.1</v>
      </c>
      <c r="K23" s="11">
        <v>0</v>
      </c>
      <c r="L23" s="11">
        <v>52.4</v>
      </c>
      <c r="M23" s="11">
        <v>0</v>
      </c>
      <c r="N23" s="11">
        <v>110.2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f t="shared" si="0"/>
        <v>287.80329</v>
      </c>
    </row>
    <row r="24" spans="1:21" ht="57" thickBot="1" x14ac:dyDescent="0.3">
      <c r="A24" s="22" t="s">
        <v>135</v>
      </c>
      <c r="B24" s="11" t="s">
        <v>74</v>
      </c>
      <c r="C24" s="11" t="s">
        <v>64</v>
      </c>
      <c r="D24" s="11">
        <v>0</v>
      </c>
      <c r="E24" s="11">
        <v>191.40799999999999</v>
      </c>
      <c r="F24" s="11">
        <v>0</v>
      </c>
      <c r="G24" s="11">
        <v>32</v>
      </c>
      <c r="H24" s="11">
        <v>0</v>
      </c>
      <c r="I24" s="11">
        <v>0</v>
      </c>
      <c r="J24" s="11">
        <v>74.302000000000007</v>
      </c>
      <c r="K24" s="11">
        <v>60.225349999999999</v>
      </c>
      <c r="L24" s="11">
        <v>267.8</v>
      </c>
      <c r="M24" s="11">
        <v>210.36508000000001</v>
      </c>
      <c r="N24" s="11">
        <v>209.57499999999999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f t="shared" si="0"/>
        <v>1045.67543</v>
      </c>
    </row>
    <row r="25" spans="1:21" ht="57" thickBot="1" x14ac:dyDescent="0.3">
      <c r="A25" s="22" t="s">
        <v>136</v>
      </c>
      <c r="B25" s="11" t="s">
        <v>75</v>
      </c>
      <c r="C25" s="11" t="s">
        <v>64</v>
      </c>
      <c r="D25" s="11">
        <v>0</v>
      </c>
      <c r="E25" s="11">
        <v>309.19299999999998</v>
      </c>
      <c r="F25" s="11">
        <v>12.24</v>
      </c>
      <c r="G25" s="11">
        <v>32.200000000000003</v>
      </c>
      <c r="H25" s="11">
        <v>0</v>
      </c>
      <c r="I25" s="11">
        <v>0</v>
      </c>
      <c r="J25" s="11">
        <v>129.30000000000001</v>
      </c>
      <c r="K25" s="11">
        <v>0</v>
      </c>
      <c r="L25" s="11">
        <v>25.337</v>
      </c>
      <c r="M25" s="11">
        <v>0</v>
      </c>
      <c r="N25" s="11">
        <v>262.02231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f t="shared" si="0"/>
        <v>770.29231000000004</v>
      </c>
    </row>
    <row r="26" spans="1:21" ht="57" thickBot="1" x14ac:dyDescent="0.3">
      <c r="A26" s="22" t="s">
        <v>137</v>
      </c>
      <c r="B26" s="11" t="s">
        <v>76</v>
      </c>
      <c r="C26" s="11" t="s">
        <v>64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110.4965</v>
      </c>
      <c r="K26" s="11">
        <v>54.075600000000001</v>
      </c>
      <c r="L26" s="11">
        <v>199.59241</v>
      </c>
      <c r="M26" s="11">
        <v>140.5</v>
      </c>
      <c r="N26" s="11">
        <v>337.64600000000002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f t="shared" si="0"/>
        <v>842.31051000000002</v>
      </c>
    </row>
    <row r="27" spans="1:21" ht="68.25" thickBot="1" x14ac:dyDescent="0.3">
      <c r="A27" s="22" t="s">
        <v>138</v>
      </c>
      <c r="B27" s="11" t="s">
        <v>77</v>
      </c>
      <c r="C27" s="11" t="s">
        <v>64</v>
      </c>
      <c r="D27" s="11">
        <v>0</v>
      </c>
      <c r="E27" s="11">
        <v>254.72200000000001</v>
      </c>
      <c r="F27" s="11">
        <v>12.24</v>
      </c>
      <c r="G27" s="11">
        <v>0</v>
      </c>
      <c r="H27" s="11">
        <v>0</v>
      </c>
      <c r="I27" s="11">
        <v>0</v>
      </c>
      <c r="J27" s="11">
        <v>0</v>
      </c>
      <c r="K27" s="11">
        <v>25.736999999999998</v>
      </c>
      <c r="L27" s="11">
        <v>145.5</v>
      </c>
      <c r="M27" s="11">
        <v>93.2</v>
      </c>
      <c r="N27" s="11">
        <v>411.6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f t="shared" si="0"/>
        <v>942.99900000000002</v>
      </c>
    </row>
    <row r="28" spans="1:21" ht="45.75" thickBot="1" x14ac:dyDescent="0.3">
      <c r="A28" s="22" t="s">
        <v>139</v>
      </c>
      <c r="B28" s="11" t="s">
        <v>78</v>
      </c>
      <c r="C28" s="11" t="s">
        <v>64</v>
      </c>
      <c r="D28" s="11">
        <v>0</v>
      </c>
      <c r="E28" s="11">
        <v>246.85900000000001</v>
      </c>
      <c r="F28" s="11">
        <v>36.72</v>
      </c>
      <c r="G28" s="11">
        <v>0</v>
      </c>
      <c r="H28" s="11">
        <v>0</v>
      </c>
      <c r="I28" s="11">
        <v>0</v>
      </c>
      <c r="J28" s="11">
        <v>30</v>
      </c>
      <c r="K28" s="11">
        <v>0</v>
      </c>
      <c r="L28" s="11">
        <v>145.5</v>
      </c>
      <c r="M28" s="11">
        <v>0</v>
      </c>
      <c r="N28" s="11">
        <v>212.64814999999999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f t="shared" si="0"/>
        <v>671.72714999999994</v>
      </c>
    </row>
    <row r="29" spans="1:21" ht="110.25" customHeight="1" x14ac:dyDescent="0.25">
      <c r="A29" s="118" t="s">
        <v>79</v>
      </c>
      <c r="B29" s="118" t="s">
        <v>80</v>
      </c>
      <c r="C29" s="118" t="s">
        <v>64</v>
      </c>
      <c r="D29" s="118">
        <v>1588.115</v>
      </c>
      <c r="E29" s="118">
        <v>0</v>
      </c>
      <c r="F29" s="118">
        <v>1358.0989999999999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113">
        <v>0</v>
      </c>
      <c r="U29" s="118">
        <f t="shared" si="0"/>
        <v>2946.2139999999999</v>
      </c>
    </row>
    <row r="30" spans="1:21" ht="15.75" thickBot="1" x14ac:dyDescent="0.3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5"/>
      <c r="O30" s="15"/>
      <c r="P30" s="15"/>
      <c r="Q30" s="15"/>
      <c r="R30" s="15"/>
      <c r="S30" s="15"/>
      <c r="T30" s="115"/>
      <c r="U30" s="120">
        <f t="shared" ref="U30" si="3">SUM(D30:M30)</f>
        <v>0</v>
      </c>
    </row>
    <row r="31" spans="1:21" ht="90.75" thickBot="1" x14ac:dyDescent="0.3">
      <c r="A31" s="22" t="s">
        <v>140</v>
      </c>
      <c r="B31" s="11" t="s">
        <v>81</v>
      </c>
      <c r="C31" s="11" t="s">
        <v>64</v>
      </c>
      <c r="D31" s="11">
        <v>1061.799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f t="shared" ref="U31:U44" si="4">SUM(D31:T31)</f>
        <v>1061.799</v>
      </c>
    </row>
    <row r="32" spans="1:21" ht="57" thickBot="1" x14ac:dyDescent="0.3">
      <c r="A32" s="22" t="s">
        <v>141</v>
      </c>
      <c r="B32" s="11" t="s">
        <v>172</v>
      </c>
      <c r="C32" s="11" t="s">
        <v>64</v>
      </c>
      <c r="D32" s="11">
        <v>526.31600000000003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f t="shared" si="4"/>
        <v>526.31600000000003</v>
      </c>
    </row>
    <row r="33" spans="1:21" ht="57" thickBot="1" x14ac:dyDescent="0.3">
      <c r="A33" s="22" t="s">
        <v>142</v>
      </c>
      <c r="B33" s="11" t="s">
        <v>82</v>
      </c>
      <c r="C33" s="11" t="s">
        <v>83</v>
      </c>
      <c r="D33" s="11">
        <v>0</v>
      </c>
      <c r="E33" s="11">
        <v>0</v>
      </c>
      <c r="F33" s="11">
        <v>666.86099999999999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f t="shared" si="4"/>
        <v>666.86099999999999</v>
      </c>
    </row>
    <row r="34" spans="1:21" ht="79.5" thickBot="1" x14ac:dyDescent="0.3">
      <c r="A34" s="22" t="s">
        <v>143</v>
      </c>
      <c r="B34" s="11" t="s">
        <v>84</v>
      </c>
      <c r="C34" s="11" t="s">
        <v>83</v>
      </c>
      <c r="D34" s="11">
        <v>0</v>
      </c>
      <c r="E34" s="11">
        <v>0</v>
      </c>
      <c r="F34" s="11">
        <v>691.23800000000006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f t="shared" si="4"/>
        <v>691.23800000000006</v>
      </c>
    </row>
    <row r="35" spans="1:21" ht="57" thickBot="1" x14ac:dyDescent="0.3">
      <c r="A35" s="22" t="s">
        <v>144</v>
      </c>
      <c r="B35" s="11" t="s">
        <v>85</v>
      </c>
      <c r="C35" s="11" t="s">
        <v>83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f t="shared" si="4"/>
        <v>0</v>
      </c>
    </row>
    <row r="36" spans="1:21" ht="21.75" thickBot="1" x14ac:dyDescent="0.3">
      <c r="A36" s="15" t="s">
        <v>86</v>
      </c>
      <c r="B36" s="4" t="s">
        <v>87</v>
      </c>
      <c r="C36" s="4" t="s">
        <v>64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f t="shared" si="4"/>
        <v>0</v>
      </c>
    </row>
    <row r="37" spans="1:21" ht="84.75" thickBot="1" x14ac:dyDescent="0.3">
      <c r="A37" s="15" t="s">
        <v>88</v>
      </c>
      <c r="B37" s="4" t="s">
        <v>89</v>
      </c>
      <c r="C37" s="4" t="s">
        <v>64</v>
      </c>
      <c r="D37" s="4">
        <v>0</v>
      </c>
      <c r="E37" s="4">
        <v>0</v>
      </c>
      <c r="F37" s="4">
        <v>70</v>
      </c>
      <c r="G37" s="4">
        <v>0</v>
      </c>
      <c r="H37" s="4">
        <v>0</v>
      </c>
      <c r="I37" s="4">
        <v>910</v>
      </c>
      <c r="J37" s="17">
        <v>99.760999999999996</v>
      </c>
      <c r="K37" s="4">
        <v>0</v>
      </c>
      <c r="L37" s="4">
        <v>0</v>
      </c>
      <c r="M37" s="4">
        <f>SUM(M38:M44)</f>
        <v>121</v>
      </c>
      <c r="N37" s="4">
        <f>SUM(N38:N44)</f>
        <v>0</v>
      </c>
      <c r="O37" s="4">
        <f t="shared" ref="O37:S37" si="5">SUM(O38:O44)</f>
        <v>0</v>
      </c>
      <c r="P37" s="4">
        <f t="shared" si="5"/>
        <v>0</v>
      </c>
      <c r="Q37" s="4">
        <f t="shared" si="5"/>
        <v>0</v>
      </c>
      <c r="R37" s="4">
        <f t="shared" si="5"/>
        <v>0</v>
      </c>
      <c r="S37" s="4">
        <f t="shared" si="5"/>
        <v>0</v>
      </c>
      <c r="T37" s="4">
        <v>0</v>
      </c>
      <c r="U37" s="4">
        <f t="shared" si="4"/>
        <v>1200.761</v>
      </c>
    </row>
    <row r="38" spans="1:21" ht="68.25" thickBot="1" x14ac:dyDescent="0.3">
      <c r="A38" s="22" t="s">
        <v>145</v>
      </c>
      <c r="B38" s="11" t="s">
        <v>90</v>
      </c>
      <c r="C38" s="11" t="s">
        <v>64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175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f t="shared" si="4"/>
        <v>175</v>
      </c>
    </row>
    <row r="39" spans="1:21" ht="68.25" thickBot="1" x14ac:dyDescent="0.3">
      <c r="A39" s="22" t="s">
        <v>146</v>
      </c>
      <c r="B39" s="11" t="s">
        <v>91</v>
      </c>
      <c r="C39" s="11" t="s">
        <v>64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105</v>
      </c>
      <c r="J39" s="11">
        <v>0</v>
      </c>
      <c r="K39" s="11">
        <v>0</v>
      </c>
      <c r="L39" s="11">
        <v>0</v>
      </c>
      <c r="M39" s="11">
        <v>121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f t="shared" si="4"/>
        <v>226</v>
      </c>
    </row>
    <row r="40" spans="1:21" ht="57" thickBot="1" x14ac:dyDescent="0.3">
      <c r="A40" s="22" t="s">
        <v>147</v>
      </c>
      <c r="B40" s="11" t="s">
        <v>92</v>
      </c>
      <c r="C40" s="11" t="s">
        <v>64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175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f t="shared" si="4"/>
        <v>175</v>
      </c>
    </row>
    <row r="41" spans="1:21" ht="68.25" thickBot="1" x14ac:dyDescent="0.3">
      <c r="A41" s="22" t="s">
        <v>148</v>
      </c>
      <c r="B41" s="11" t="s">
        <v>93</v>
      </c>
      <c r="C41" s="11" t="s">
        <v>64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105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f t="shared" si="4"/>
        <v>105</v>
      </c>
    </row>
    <row r="42" spans="1:21" ht="68.25" thickBot="1" x14ac:dyDescent="0.3">
      <c r="A42" s="22" t="s">
        <v>149</v>
      </c>
      <c r="B42" s="11" t="s">
        <v>94</v>
      </c>
      <c r="C42" s="11" t="s">
        <v>64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140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f t="shared" si="4"/>
        <v>140</v>
      </c>
    </row>
    <row r="43" spans="1:21" ht="57" thickBot="1" x14ac:dyDescent="0.3">
      <c r="A43" s="22" t="s">
        <v>150</v>
      </c>
      <c r="B43" s="11" t="s">
        <v>95</v>
      </c>
      <c r="C43" s="11" t="s">
        <v>64</v>
      </c>
      <c r="D43" s="11">
        <v>0</v>
      </c>
      <c r="E43" s="11">
        <v>0</v>
      </c>
      <c r="F43" s="11">
        <v>70</v>
      </c>
      <c r="G43" s="11">
        <v>0</v>
      </c>
      <c r="H43" s="11">
        <v>0</v>
      </c>
      <c r="I43" s="11">
        <v>210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f t="shared" si="4"/>
        <v>280</v>
      </c>
    </row>
    <row r="44" spans="1:21" ht="68.25" thickBot="1" x14ac:dyDescent="0.3">
      <c r="A44" s="22" t="s">
        <v>151</v>
      </c>
      <c r="B44" s="11" t="s">
        <v>96</v>
      </c>
      <c r="C44" s="11" t="s">
        <v>64</v>
      </c>
      <c r="D44" s="11">
        <v>0</v>
      </c>
      <c r="E44" s="11">
        <v>0</v>
      </c>
      <c r="F44" s="11">
        <v>70</v>
      </c>
      <c r="G44" s="11">
        <v>0</v>
      </c>
      <c r="H44" s="11">
        <v>0</v>
      </c>
      <c r="I44" s="11">
        <v>0</v>
      </c>
      <c r="J44" s="11" t="s">
        <v>97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f t="shared" si="4"/>
        <v>70</v>
      </c>
    </row>
    <row r="45" spans="1:21" ht="15.75" thickBot="1" x14ac:dyDescent="0.3">
      <c r="A45" s="18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84.75" thickBot="1" x14ac:dyDescent="0.3">
      <c r="A46" s="15" t="s">
        <v>98</v>
      </c>
      <c r="B46" s="4" t="s">
        <v>99</v>
      </c>
      <c r="C46" s="4" t="s">
        <v>64</v>
      </c>
      <c r="D46" s="4">
        <v>0</v>
      </c>
      <c r="E46" s="4">
        <v>0</v>
      </c>
      <c r="F46" s="4">
        <v>0</v>
      </c>
      <c r="G46" s="4">
        <v>0</v>
      </c>
      <c r="H46" s="4">
        <v>156.93809999999999</v>
      </c>
      <c r="I46" s="4">
        <v>3405.8654000000001</v>
      </c>
      <c r="J46" s="4">
        <v>1796.75586</v>
      </c>
      <c r="K46" s="4">
        <v>1952.65</v>
      </c>
      <c r="L46" s="4">
        <f>SUM(L47:L54)</f>
        <v>349.35599999999999</v>
      </c>
      <c r="M46" s="4">
        <v>0</v>
      </c>
      <c r="N46" s="4">
        <f t="shared" ref="N46:S46" si="6">SUM(N47:N54)</f>
        <v>36</v>
      </c>
      <c r="O46" s="4">
        <f t="shared" si="6"/>
        <v>0</v>
      </c>
      <c r="P46" s="4">
        <f t="shared" si="6"/>
        <v>0</v>
      </c>
      <c r="Q46" s="4">
        <f t="shared" si="6"/>
        <v>0</v>
      </c>
      <c r="R46" s="4">
        <f t="shared" si="6"/>
        <v>0</v>
      </c>
      <c r="S46" s="4">
        <f t="shared" si="6"/>
        <v>0</v>
      </c>
      <c r="T46" s="4">
        <v>0</v>
      </c>
      <c r="U46" s="4">
        <f>SUM(D46:T46)</f>
        <v>7697.5653600000005</v>
      </c>
    </row>
    <row r="47" spans="1:21" ht="141.75" customHeight="1" x14ac:dyDescent="0.25">
      <c r="A47" s="124" t="s">
        <v>152</v>
      </c>
      <c r="B47" s="109" t="s">
        <v>100</v>
      </c>
      <c r="C47" s="109" t="s">
        <v>83</v>
      </c>
      <c r="D47" s="109">
        <v>0</v>
      </c>
      <c r="E47" s="109">
        <v>0</v>
      </c>
      <c r="F47" s="109">
        <v>0</v>
      </c>
      <c r="G47" s="109">
        <v>0</v>
      </c>
      <c r="H47" s="109">
        <v>156.93809999999999</v>
      </c>
      <c r="I47" s="109">
        <v>481.66969999999998</v>
      </c>
      <c r="J47" s="109">
        <v>0</v>
      </c>
      <c r="K47" s="109">
        <v>1300</v>
      </c>
      <c r="L47" s="109">
        <v>349.35599999999999</v>
      </c>
      <c r="M47" s="109">
        <v>0</v>
      </c>
      <c r="N47" s="109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11">
        <v>0</v>
      </c>
      <c r="U47" s="109">
        <f>SUM(D47:T47)</f>
        <v>2287.9638</v>
      </c>
    </row>
    <row r="48" spans="1:21" ht="15.75" thickBot="1" x14ac:dyDescent="0.3">
      <c r="A48" s="125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2"/>
      <c r="U48" s="110">
        <f t="shared" ref="U48:U63" si="7">SUM(D48:M48)</f>
        <v>0</v>
      </c>
    </row>
    <row r="49" spans="1:21" ht="79.5" thickBot="1" x14ac:dyDescent="0.3">
      <c r="A49" s="22" t="s">
        <v>153</v>
      </c>
      <c r="B49" s="11" t="s">
        <v>101</v>
      </c>
      <c r="C49" s="11" t="s">
        <v>83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1238.367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f t="shared" ref="U49:U61" si="8">SUM(D49:T49)</f>
        <v>1238.367</v>
      </c>
    </row>
    <row r="50" spans="1:21" ht="90.75" thickBot="1" x14ac:dyDescent="0.3">
      <c r="A50" s="22" t="s">
        <v>154</v>
      </c>
      <c r="B50" s="11" t="s">
        <v>102</v>
      </c>
      <c r="C50" s="11" t="s">
        <v>83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147.9597</v>
      </c>
      <c r="J50" s="11">
        <v>377.48185999999998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f t="shared" si="8"/>
        <v>525.44155999999998</v>
      </c>
    </row>
    <row r="51" spans="1:21" ht="90.75" thickBot="1" x14ac:dyDescent="0.3">
      <c r="A51" s="22" t="s">
        <v>155</v>
      </c>
      <c r="B51" s="11" t="s">
        <v>103</v>
      </c>
      <c r="C51" s="11" t="s">
        <v>83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808.34900000000005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f t="shared" si="8"/>
        <v>808.34900000000005</v>
      </c>
    </row>
    <row r="52" spans="1:21" ht="90.75" thickBot="1" x14ac:dyDescent="0.3">
      <c r="A52" s="22" t="s">
        <v>156</v>
      </c>
      <c r="B52" s="11" t="s">
        <v>104</v>
      </c>
      <c r="C52" s="11" t="s">
        <v>83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729.52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f t="shared" si="8"/>
        <v>729.52</v>
      </c>
    </row>
    <row r="53" spans="1:21" ht="90.75" thickBot="1" x14ac:dyDescent="0.3">
      <c r="A53" s="22" t="s">
        <v>157</v>
      </c>
      <c r="B53" s="11" t="s">
        <v>105</v>
      </c>
      <c r="C53" s="11" t="s">
        <v>83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1419.2739999999999</v>
      </c>
      <c r="K53" s="11">
        <v>0</v>
      </c>
      <c r="L53" s="11">
        <v>0</v>
      </c>
      <c r="M53" s="11">
        <v>0</v>
      </c>
      <c r="N53" s="11">
        <v>36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f t="shared" si="8"/>
        <v>1455.2739999999999</v>
      </c>
    </row>
    <row r="54" spans="1:21" ht="79.5" thickBot="1" x14ac:dyDescent="0.3">
      <c r="A54" s="22" t="s">
        <v>158</v>
      </c>
      <c r="B54" s="11" t="s">
        <v>106</v>
      </c>
      <c r="C54" s="11" t="s">
        <v>83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652.65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f t="shared" si="8"/>
        <v>652.65</v>
      </c>
    </row>
    <row r="55" spans="1:21" ht="84.75" thickBot="1" x14ac:dyDescent="0.3">
      <c r="A55" s="15" t="s">
        <v>107</v>
      </c>
      <c r="B55" s="4" t="s">
        <v>108</v>
      </c>
      <c r="C55" s="4" t="s">
        <v>83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11118.734</v>
      </c>
      <c r="K55" s="4">
        <v>10214.774649999999</v>
      </c>
      <c r="L55" s="4">
        <v>287.77582999999998</v>
      </c>
      <c r="M55" s="4">
        <v>0</v>
      </c>
      <c r="N55" s="4"/>
      <c r="O55" s="4"/>
      <c r="P55" s="4"/>
      <c r="Q55" s="4"/>
      <c r="R55" s="4"/>
      <c r="S55" s="4"/>
      <c r="T55" s="4">
        <v>0</v>
      </c>
      <c r="U55" s="4">
        <f t="shared" si="8"/>
        <v>21621.284479999998</v>
      </c>
    </row>
    <row r="56" spans="1:21" ht="102" thickBot="1" x14ac:dyDescent="0.3">
      <c r="A56" s="22" t="s">
        <v>159</v>
      </c>
      <c r="B56" s="11" t="s">
        <v>109</v>
      </c>
      <c r="C56" s="11" t="s">
        <v>110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11118.734</v>
      </c>
      <c r="K56" s="11">
        <v>10214.774649999999</v>
      </c>
      <c r="L56" s="11">
        <v>0</v>
      </c>
      <c r="M56" s="11">
        <v>0</v>
      </c>
      <c r="N56" s="11"/>
      <c r="O56" s="11"/>
      <c r="P56" s="11"/>
      <c r="Q56" s="11"/>
      <c r="R56" s="11"/>
      <c r="S56" s="11"/>
      <c r="T56" s="11">
        <v>0</v>
      </c>
      <c r="U56" s="11">
        <f t="shared" si="8"/>
        <v>21333.50865</v>
      </c>
    </row>
    <row r="57" spans="1:21" ht="32.25" thickBot="1" x14ac:dyDescent="0.3">
      <c r="A57" s="15" t="s">
        <v>111</v>
      </c>
      <c r="B57" s="4" t="s">
        <v>112</v>
      </c>
      <c r="C57" s="4" t="s">
        <v>113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20076.304</v>
      </c>
      <c r="L57" s="4">
        <f>SUM(L58:L60)</f>
        <v>18236.231449999999</v>
      </c>
      <c r="M57" s="4">
        <f t="shared" ref="M57:T57" si="9">SUM(M58:M60)</f>
        <v>0</v>
      </c>
      <c r="N57" s="4">
        <f t="shared" si="9"/>
        <v>0</v>
      </c>
      <c r="O57" s="4">
        <f t="shared" si="9"/>
        <v>0</v>
      </c>
      <c r="P57" s="4">
        <f t="shared" si="9"/>
        <v>0</v>
      </c>
      <c r="Q57" s="4">
        <f t="shared" si="9"/>
        <v>0</v>
      </c>
      <c r="R57" s="4">
        <f t="shared" si="9"/>
        <v>0</v>
      </c>
      <c r="S57" s="4">
        <f t="shared" si="9"/>
        <v>0</v>
      </c>
      <c r="T57" s="4">
        <f t="shared" si="9"/>
        <v>0</v>
      </c>
      <c r="U57" s="4">
        <f t="shared" si="8"/>
        <v>38312.535449999996</v>
      </c>
    </row>
    <row r="58" spans="1:21" ht="102" thickBot="1" x14ac:dyDescent="0.3">
      <c r="A58" s="15" t="s">
        <v>114</v>
      </c>
      <c r="B58" s="11" t="s">
        <v>115</v>
      </c>
      <c r="C58" s="11" t="s">
        <v>110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70">
        <v>7943.2650000000003</v>
      </c>
      <c r="L58" s="11">
        <v>6276.4814500000002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f t="shared" si="8"/>
        <v>14219.746450000001</v>
      </c>
    </row>
    <row r="59" spans="1:21" ht="57" thickBot="1" x14ac:dyDescent="0.3">
      <c r="A59" s="15" t="s">
        <v>116</v>
      </c>
      <c r="B59" s="11" t="s">
        <v>117</v>
      </c>
      <c r="C59" s="11" t="s">
        <v>110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70">
        <v>12133.039000000001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f t="shared" si="8"/>
        <v>12133.039000000001</v>
      </c>
    </row>
    <row r="60" spans="1:21" ht="79.5" thickBot="1" x14ac:dyDescent="0.3">
      <c r="A60" s="15" t="s">
        <v>118</v>
      </c>
      <c r="B60" s="11" t="s">
        <v>119</v>
      </c>
      <c r="C60" s="11" t="s">
        <v>110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11959.75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f t="shared" si="8"/>
        <v>11959.75</v>
      </c>
    </row>
    <row r="61" spans="1:21" x14ac:dyDescent="0.25">
      <c r="A61" s="109"/>
      <c r="B61" s="19"/>
      <c r="C61" s="118" t="s">
        <v>64</v>
      </c>
      <c r="D61" s="118">
        <f t="shared" ref="D61:M61" si="10">SUM(D11+D18+D29+D36+D37+D46+D55+D57)</f>
        <v>2332.2541200000001</v>
      </c>
      <c r="E61" s="118">
        <f t="shared" si="10"/>
        <v>1580.722</v>
      </c>
      <c r="F61" s="118">
        <f t="shared" si="10"/>
        <v>1782.5134800000001</v>
      </c>
      <c r="G61" s="118">
        <f t="shared" si="10"/>
        <v>85.321290000000005</v>
      </c>
      <c r="H61" s="118">
        <f t="shared" si="10"/>
        <v>156.93809999999999</v>
      </c>
      <c r="I61" s="118">
        <f t="shared" si="10"/>
        <v>4315.8654000000006</v>
      </c>
      <c r="J61" s="118">
        <f t="shared" si="10"/>
        <v>14086.231360000002</v>
      </c>
      <c r="K61" s="118">
        <f t="shared" si="10"/>
        <v>32849.43086</v>
      </c>
      <c r="L61" s="118">
        <f t="shared" si="10"/>
        <v>21447.03269</v>
      </c>
      <c r="M61" s="118">
        <f t="shared" si="10"/>
        <v>1011.1772800000001</v>
      </c>
      <c r="N61" s="113">
        <f t="shared" ref="N61" si="11">SUM(N11+N18+N29+N36+N37+N46+N55+N57)</f>
        <v>2169.67418</v>
      </c>
      <c r="O61" s="3"/>
      <c r="P61" s="3"/>
      <c r="Q61" s="3"/>
      <c r="R61" s="3"/>
      <c r="S61" s="3"/>
      <c r="T61" s="113">
        <v>0</v>
      </c>
      <c r="U61" s="118">
        <f t="shared" si="8"/>
        <v>81817.160759999999</v>
      </c>
    </row>
    <row r="62" spans="1:21" ht="21" x14ac:dyDescent="0.25">
      <c r="A62" s="117"/>
      <c r="B62" s="7" t="s">
        <v>120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4"/>
      <c r="O62" s="6"/>
      <c r="P62" s="6"/>
      <c r="Q62" s="6"/>
      <c r="R62" s="6"/>
      <c r="S62" s="6"/>
      <c r="T62" s="114"/>
      <c r="U62" s="119">
        <f t="shared" si="7"/>
        <v>0</v>
      </c>
    </row>
    <row r="63" spans="1:21" ht="15.75" thickBot="1" x14ac:dyDescent="0.3">
      <c r="A63" s="110"/>
      <c r="B63" s="4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15"/>
      <c r="O63" s="15"/>
      <c r="P63" s="15"/>
      <c r="Q63" s="15"/>
      <c r="R63" s="15"/>
      <c r="S63" s="15"/>
      <c r="T63" s="115"/>
      <c r="U63" s="120">
        <f t="shared" si="7"/>
        <v>0</v>
      </c>
    </row>
    <row r="64" spans="1:21" x14ac:dyDescent="0.25">
      <c r="A64" s="126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8"/>
    </row>
    <row r="65" spans="1:21" x14ac:dyDescent="0.25">
      <c r="A65" s="129" t="s">
        <v>121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1"/>
    </row>
    <row r="66" spans="1:21" ht="15.75" thickBot="1" x14ac:dyDescent="0.3">
      <c r="A66" s="132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4"/>
    </row>
    <row r="67" spans="1:21" ht="79.5" thickBot="1" x14ac:dyDescent="0.3">
      <c r="A67" s="18" t="s">
        <v>122</v>
      </c>
      <c r="B67" s="11" t="s">
        <v>123</v>
      </c>
      <c r="C67" s="4" t="s">
        <v>64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200</v>
      </c>
      <c r="J67" s="17">
        <v>199.92</v>
      </c>
      <c r="K67" s="4">
        <v>598</v>
      </c>
      <c r="L67" s="4">
        <v>0</v>
      </c>
      <c r="M67" s="4">
        <v>0</v>
      </c>
      <c r="N67" s="4">
        <v>78.852000000000004</v>
      </c>
      <c r="O67" s="4">
        <v>0</v>
      </c>
      <c r="P67" s="4">
        <v>3913.8879999999999</v>
      </c>
      <c r="Q67" s="4"/>
      <c r="R67" s="4"/>
      <c r="S67" s="4"/>
      <c r="T67" s="4">
        <v>0</v>
      </c>
      <c r="U67" s="17">
        <v>4990.66</v>
      </c>
    </row>
    <row r="68" spans="1:21" x14ac:dyDescent="0.25">
      <c r="A68" s="109"/>
      <c r="B68" s="19"/>
      <c r="C68" s="118" t="s">
        <v>64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118">
        <v>200</v>
      </c>
      <c r="J68" s="118">
        <v>199.92</v>
      </c>
      <c r="K68" s="118">
        <v>598</v>
      </c>
      <c r="L68" s="118">
        <v>0</v>
      </c>
      <c r="M68" s="118">
        <v>0</v>
      </c>
      <c r="N68" s="113">
        <v>78.852000000000004</v>
      </c>
      <c r="O68" s="113">
        <v>0</v>
      </c>
      <c r="P68" s="113">
        <v>3913.8879999999999</v>
      </c>
      <c r="Q68" s="3"/>
      <c r="R68" s="3"/>
      <c r="S68" s="3"/>
      <c r="T68" s="113">
        <v>0</v>
      </c>
      <c r="U68" s="118">
        <v>4990.66</v>
      </c>
    </row>
    <row r="69" spans="1:21" ht="21.75" thickBot="1" x14ac:dyDescent="0.3">
      <c r="A69" s="110"/>
      <c r="B69" s="4" t="s">
        <v>124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15"/>
      <c r="O69" s="115"/>
      <c r="P69" s="115"/>
      <c r="Q69" s="15"/>
      <c r="R69" s="15"/>
      <c r="S69" s="15"/>
      <c r="T69" s="115"/>
      <c r="U69" s="120"/>
    </row>
    <row r="70" spans="1:21" ht="32.25" thickBot="1" x14ac:dyDescent="0.3">
      <c r="A70" s="18"/>
      <c r="B70" s="4" t="s">
        <v>125</v>
      </c>
      <c r="C70" s="4" t="s">
        <v>83</v>
      </c>
      <c r="D70" s="4">
        <f>SUM(D68+D61)</f>
        <v>2332.2541200000001</v>
      </c>
      <c r="E70" s="4">
        <f t="shared" ref="E70:N70" si="12">SUM(E68+E61)</f>
        <v>1580.722</v>
      </c>
      <c r="F70" s="4">
        <f t="shared" si="12"/>
        <v>1782.5134800000001</v>
      </c>
      <c r="G70" s="4">
        <f t="shared" si="12"/>
        <v>85.321290000000005</v>
      </c>
      <c r="H70" s="4">
        <f t="shared" si="12"/>
        <v>156.93809999999999</v>
      </c>
      <c r="I70" s="4">
        <f t="shared" si="12"/>
        <v>4515.8654000000006</v>
      </c>
      <c r="J70" s="4">
        <f t="shared" si="12"/>
        <v>14286.151360000002</v>
      </c>
      <c r="K70" s="4">
        <f t="shared" si="12"/>
        <v>33447.43086</v>
      </c>
      <c r="L70" s="4">
        <f t="shared" si="12"/>
        <v>21447.03269</v>
      </c>
      <c r="M70" s="4">
        <f t="shared" si="12"/>
        <v>1011.1772800000001</v>
      </c>
      <c r="N70" s="4">
        <f t="shared" si="12"/>
        <v>2248.5261799999998</v>
      </c>
      <c r="O70" s="4">
        <v>0</v>
      </c>
      <c r="P70" s="4">
        <v>3913.8879999999999</v>
      </c>
      <c r="Q70" s="4"/>
      <c r="R70" s="4"/>
      <c r="S70" s="4"/>
      <c r="T70" s="4">
        <v>0</v>
      </c>
      <c r="U70" s="4">
        <v>85517.526580000005</v>
      </c>
    </row>
    <row r="71" spans="1:21" x14ac:dyDescent="0.25">
      <c r="A71" s="20" t="s">
        <v>126</v>
      </c>
    </row>
    <row r="72" spans="1:21" x14ac:dyDescent="0.25">
      <c r="A72" s="21"/>
    </row>
  </sheetData>
  <mergeCells count="79">
    <mergeCell ref="F29:F30"/>
    <mergeCell ref="D7:T7"/>
    <mergeCell ref="T29:T30"/>
    <mergeCell ref="C7:C8"/>
    <mergeCell ref="B29:B30"/>
    <mergeCell ref="C29:C30"/>
    <mergeCell ref="D29:D30"/>
    <mergeCell ref="E29:E30"/>
    <mergeCell ref="U47:U48"/>
    <mergeCell ref="M29:M30"/>
    <mergeCell ref="U29:U30"/>
    <mergeCell ref="B47:B48"/>
    <mergeCell ref="C47:C48"/>
    <mergeCell ref="D47:D48"/>
    <mergeCell ref="E47:E48"/>
    <mergeCell ref="F47:F48"/>
    <mergeCell ref="G47:G48"/>
    <mergeCell ref="H47:H48"/>
    <mergeCell ref="G29:G30"/>
    <mergeCell ref="H29:H30"/>
    <mergeCell ref="I29:I30"/>
    <mergeCell ref="J29:J30"/>
    <mergeCell ref="K29:K30"/>
    <mergeCell ref="L29:L30"/>
    <mergeCell ref="I47:I48"/>
    <mergeCell ref="J47:J48"/>
    <mergeCell ref="K47:K48"/>
    <mergeCell ref="L47:L48"/>
    <mergeCell ref="M47:M48"/>
    <mergeCell ref="A68:A69"/>
    <mergeCell ref="C68:C69"/>
    <mergeCell ref="L68:L69"/>
    <mergeCell ref="M68:M69"/>
    <mergeCell ref="U68:U69"/>
    <mergeCell ref="D68:D69"/>
    <mergeCell ref="E68:E69"/>
    <mergeCell ref="F68:F69"/>
    <mergeCell ref="G68:G69"/>
    <mergeCell ref="H68:H69"/>
    <mergeCell ref="I68:I69"/>
    <mergeCell ref="J68:J69"/>
    <mergeCell ref="K68:K69"/>
    <mergeCell ref="N68:N69"/>
    <mergeCell ref="O68:O69"/>
    <mergeCell ref="P68:P69"/>
    <mergeCell ref="D61:D63"/>
    <mergeCell ref="E61:E63"/>
    <mergeCell ref="A64:U64"/>
    <mergeCell ref="A65:U65"/>
    <mergeCell ref="A66:U66"/>
    <mergeCell ref="F61:F63"/>
    <mergeCell ref="G61:G63"/>
    <mergeCell ref="H61:H63"/>
    <mergeCell ref="I61:I63"/>
    <mergeCell ref="J61:J63"/>
    <mergeCell ref="K61:K63"/>
    <mergeCell ref="N61:N63"/>
    <mergeCell ref="T47:T48"/>
    <mergeCell ref="T61:T63"/>
    <mergeCell ref="T68:T69"/>
    <mergeCell ref="M2:U2"/>
    <mergeCell ref="A5:U5"/>
    <mergeCell ref="A4:U4"/>
    <mergeCell ref="A61:A63"/>
    <mergeCell ref="C61:C63"/>
    <mergeCell ref="B7:B8"/>
    <mergeCell ref="U7:U8"/>
    <mergeCell ref="A10:U10"/>
    <mergeCell ref="A29:A30"/>
    <mergeCell ref="A47:A48"/>
    <mergeCell ref="L61:L63"/>
    <mergeCell ref="M61:M63"/>
    <mergeCell ref="U61:U63"/>
    <mergeCell ref="S47:S48"/>
    <mergeCell ref="N47:N48"/>
    <mergeCell ref="O47:O48"/>
    <mergeCell ref="P47:P48"/>
    <mergeCell ref="Q47:Q48"/>
    <mergeCell ref="R47:R48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80"/>
  <sheetViews>
    <sheetView topLeftCell="A169" workbookViewId="0">
      <selection activeCell="I174" sqref="I174"/>
    </sheetView>
  </sheetViews>
  <sheetFormatPr defaultRowHeight="15" x14ac:dyDescent="0.25"/>
  <cols>
    <col min="1" max="1" width="1.85546875" customWidth="1"/>
    <col min="2" max="2" width="18.7109375" customWidth="1"/>
    <col min="3" max="3" width="16" customWidth="1"/>
    <col min="4" max="4" width="11.5703125" customWidth="1"/>
    <col min="12" max="12" width="10.42578125" customWidth="1"/>
    <col min="13" max="13" width="10.85546875" customWidth="1"/>
    <col min="14" max="14" width="10.140625" customWidth="1"/>
    <col min="15" max="15" width="9.7109375" bestFit="1" customWidth="1"/>
    <col min="21" max="21" width="10.140625" customWidth="1"/>
  </cols>
  <sheetData>
    <row r="2" spans="1:21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"/>
      <c r="P2" s="1"/>
      <c r="Q2" s="1"/>
      <c r="R2" s="1"/>
      <c r="S2" s="1"/>
      <c r="T2" s="1"/>
    </row>
    <row r="3" spans="1:21" ht="48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52"/>
      <c r="P3" s="52"/>
      <c r="Q3" s="52"/>
      <c r="R3" s="52"/>
      <c r="S3" s="52"/>
      <c r="T3" s="52"/>
    </row>
    <row r="4" spans="1:21" x14ac:dyDescent="0.25">
      <c r="B4" s="21"/>
    </row>
    <row r="5" spans="1:21" ht="15.75" thickBot="1" x14ac:dyDescent="0.3">
      <c r="B5" s="2"/>
    </row>
    <row r="6" spans="1:21" ht="88.5" customHeight="1" thickBot="1" x14ac:dyDescent="0.3">
      <c r="B6" s="118" t="s">
        <v>2</v>
      </c>
      <c r="C6" s="118" t="s">
        <v>3</v>
      </c>
      <c r="D6" s="118" t="s">
        <v>4</v>
      </c>
      <c r="E6" s="158" t="s">
        <v>5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60"/>
    </row>
    <row r="7" spans="1:21" ht="15.75" thickBot="1" x14ac:dyDescent="0.3">
      <c r="B7" s="120"/>
      <c r="C7" s="120"/>
      <c r="D7" s="120"/>
      <c r="E7" s="28">
        <v>2015</v>
      </c>
      <c r="F7" s="16">
        <v>2016</v>
      </c>
      <c r="G7" s="16">
        <v>2017</v>
      </c>
      <c r="H7" s="16">
        <v>2018</v>
      </c>
      <c r="I7" s="16">
        <v>2019</v>
      </c>
      <c r="J7" s="16">
        <v>2020</v>
      </c>
      <c r="K7" s="16">
        <v>2021</v>
      </c>
      <c r="L7" s="16">
        <v>2022</v>
      </c>
      <c r="M7" s="16">
        <v>2023</v>
      </c>
      <c r="N7" s="5">
        <v>2024</v>
      </c>
      <c r="O7" s="28">
        <v>2025</v>
      </c>
      <c r="P7" s="5">
        <v>2026</v>
      </c>
      <c r="Q7" s="28">
        <v>2027</v>
      </c>
      <c r="R7" s="5">
        <v>2028</v>
      </c>
      <c r="S7" s="28">
        <v>2029</v>
      </c>
      <c r="T7" s="28">
        <v>2030</v>
      </c>
      <c r="U7" s="29" t="s">
        <v>160</v>
      </c>
    </row>
    <row r="8" spans="1:21" ht="15.75" thickBot="1" x14ac:dyDescent="0.3">
      <c r="B8" s="118" t="s">
        <v>6</v>
      </c>
      <c r="C8" s="118" t="s">
        <v>7</v>
      </c>
      <c r="D8" s="4" t="s">
        <v>8</v>
      </c>
      <c r="E8" s="4">
        <f>SUM(E9:E11)</f>
        <v>2332.2541200000001</v>
      </c>
      <c r="F8" s="4">
        <f t="shared" ref="F8:O8" si="0">SUM(F9:F11)</f>
        <v>1580.722</v>
      </c>
      <c r="G8" s="4">
        <f t="shared" si="0"/>
        <v>1782.5134800000001</v>
      </c>
      <c r="H8" s="4">
        <f t="shared" si="0"/>
        <v>85.321290000000005</v>
      </c>
      <c r="I8" s="4">
        <f t="shared" si="0"/>
        <v>156.93809999999999</v>
      </c>
      <c r="J8" s="4">
        <f t="shared" si="0"/>
        <v>4515.8654000000006</v>
      </c>
      <c r="K8" s="4">
        <f t="shared" si="0"/>
        <v>14286.15136</v>
      </c>
      <c r="L8" s="4">
        <f t="shared" si="0"/>
        <v>33447.43086</v>
      </c>
      <c r="M8" s="4">
        <f t="shared" si="0"/>
        <v>21447.03269</v>
      </c>
      <c r="N8" s="24">
        <f t="shared" si="0"/>
        <v>1011.17728</v>
      </c>
      <c r="O8" s="28">
        <f t="shared" si="0"/>
        <v>2242.14759</v>
      </c>
      <c r="P8" s="28">
        <v>0</v>
      </c>
      <c r="Q8" s="24">
        <v>3913.8879999999999</v>
      </c>
      <c r="R8" s="28">
        <v>0</v>
      </c>
      <c r="S8" s="24">
        <v>0</v>
      </c>
      <c r="T8" s="28">
        <v>0</v>
      </c>
      <c r="U8" s="30">
        <v>85517.526580000005</v>
      </c>
    </row>
    <row r="9" spans="1:21" ht="21.75" thickBot="1" x14ac:dyDescent="0.3">
      <c r="B9" s="119"/>
      <c r="C9" s="119"/>
      <c r="D9" s="4" t="s">
        <v>9</v>
      </c>
      <c r="E9" s="4">
        <f t="shared" ref="E9:O9" si="1">E13+E178</f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18727.8</v>
      </c>
      <c r="M9" s="4">
        <f t="shared" si="1"/>
        <v>16589.8</v>
      </c>
      <c r="N9" s="24">
        <f t="shared" si="1"/>
        <v>0</v>
      </c>
      <c r="O9" s="28">
        <f t="shared" si="1"/>
        <v>0</v>
      </c>
      <c r="P9" s="28">
        <v>0</v>
      </c>
      <c r="Q9" s="28">
        <v>0</v>
      </c>
      <c r="R9" s="28">
        <v>0</v>
      </c>
      <c r="S9" s="28">
        <v>0</v>
      </c>
      <c r="T9" s="6">
        <v>0</v>
      </c>
      <c r="U9" s="31">
        <f>SUM(E9:T9)</f>
        <v>35317.599999999999</v>
      </c>
    </row>
    <row r="10" spans="1:21" ht="21.75" thickBot="1" x14ac:dyDescent="0.3">
      <c r="B10" s="119"/>
      <c r="C10" s="119"/>
      <c r="D10" s="4" t="s">
        <v>10</v>
      </c>
      <c r="E10" s="4">
        <f t="shared" ref="E10:O10" si="2">E14+E179</f>
        <v>2088.203</v>
      </c>
      <c r="F10" s="4">
        <f t="shared" si="2"/>
        <v>1360</v>
      </c>
      <c r="G10" s="4">
        <f t="shared" si="2"/>
        <v>1075.463</v>
      </c>
      <c r="H10" s="4">
        <f t="shared" si="2"/>
        <v>0</v>
      </c>
      <c r="I10" s="4">
        <f t="shared" si="2"/>
        <v>0</v>
      </c>
      <c r="J10" s="4">
        <f t="shared" si="2"/>
        <v>0</v>
      </c>
      <c r="K10" s="4">
        <f t="shared" si="2"/>
        <v>10006.86</v>
      </c>
      <c r="L10" s="4">
        <f t="shared" si="2"/>
        <v>8605.3420000000006</v>
      </c>
      <c r="M10" s="4">
        <f t="shared" si="2"/>
        <v>336.26644999999996</v>
      </c>
      <c r="N10" s="24">
        <f t="shared" si="2"/>
        <v>0</v>
      </c>
      <c r="O10" s="28">
        <f t="shared" si="2"/>
        <v>0</v>
      </c>
      <c r="P10" s="28">
        <v>0</v>
      </c>
      <c r="Q10" s="28">
        <v>0</v>
      </c>
      <c r="R10" s="28">
        <v>0</v>
      </c>
      <c r="S10" s="24">
        <v>0</v>
      </c>
      <c r="T10" s="28">
        <v>0</v>
      </c>
      <c r="U10" s="31">
        <f>SUM(E10:T10)</f>
        <v>23472.134450000001</v>
      </c>
    </row>
    <row r="11" spans="1:21" ht="32.25" thickBot="1" x14ac:dyDescent="0.3">
      <c r="B11" s="120"/>
      <c r="C11" s="120"/>
      <c r="D11" s="4" t="s">
        <v>11</v>
      </c>
      <c r="E11" s="4">
        <f t="shared" ref="E11:N11" si="3">E15+E180</f>
        <v>244.05111999999997</v>
      </c>
      <c r="F11" s="4">
        <f t="shared" si="3"/>
        <v>220.72200000000001</v>
      </c>
      <c r="G11" s="4">
        <f t="shared" si="3"/>
        <v>707.05048000000011</v>
      </c>
      <c r="H11" s="4">
        <f t="shared" si="3"/>
        <v>85.321290000000005</v>
      </c>
      <c r="I11" s="4">
        <f t="shared" si="3"/>
        <v>156.93809999999999</v>
      </c>
      <c r="J11" s="4">
        <f t="shared" si="3"/>
        <v>4515.8654000000006</v>
      </c>
      <c r="K11" s="4">
        <f t="shared" si="3"/>
        <v>4279.2913599999993</v>
      </c>
      <c r="L11" s="4">
        <f t="shared" si="3"/>
        <v>6114.2888599999997</v>
      </c>
      <c r="M11" s="4">
        <f t="shared" si="3"/>
        <v>4520.9662399999997</v>
      </c>
      <c r="N11" s="24">
        <f t="shared" si="3"/>
        <v>1011.17728</v>
      </c>
      <c r="O11" s="97">
        <v>2242.14759</v>
      </c>
      <c r="P11" s="28">
        <v>0</v>
      </c>
      <c r="Q11" s="28">
        <v>3913.8879999999999</v>
      </c>
      <c r="R11" s="28">
        <v>0</v>
      </c>
      <c r="S11" s="28">
        <v>0</v>
      </c>
      <c r="T11" s="6">
        <v>0</v>
      </c>
      <c r="U11" s="31">
        <v>26727.792130000002</v>
      </c>
    </row>
    <row r="12" spans="1:21" ht="15.75" thickBot="1" x14ac:dyDescent="0.3">
      <c r="B12" s="6"/>
      <c r="C12" s="161" t="s">
        <v>161</v>
      </c>
      <c r="D12" s="98" t="s">
        <v>8</v>
      </c>
      <c r="E12" s="98">
        <f>SUM(E13:E15)</f>
        <v>2332.2541200000001</v>
      </c>
      <c r="F12" s="98">
        <f t="shared" ref="F12:O12" si="4">SUM(F13:F15)</f>
        <v>1580.722</v>
      </c>
      <c r="G12" s="98">
        <f t="shared" si="4"/>
        <v>1782.5134800000001</v>
      </c>
      <c r="H12" s="98">
        <f t="shared" si="4"/>
        <v>85.321290000000005</v>
      </c>
      <c r="I12" s="98">
        <f t="shared" si="4"/>
        <v>156.93809999999999</v>
      </c>
      <c r="J12" s="98">
        <f t="shared" si="4"/>
        <v>4315.8654000000006</v>
      </c>
      <c r="K12" s="98">
        <f t="shared" si="4"/>
        <v>14086.23136</v>
      </c>
      <c r="L12" s="98">
        <f t="shared" si="4"/>
        <v>32849.43086</v>
      </c>
      <c r="M12" s="98">
        <f t="shared" si="4"/>
        <v>21447.03269</v>
      </c>
      <c r="N12" s="100">
        <f t="shared" si="4"/>
        <v>1011.17728</v>
      </c>
      <c r="O12" s="101">
        <f t="shared" si="4"/>
        <v>2163.2955900000002</v>
      </c>
      <c r="P12" s="101"/>
      <c r="Q12" s="101"/>
      <c r="R12" s="101"/>
      <c r="S12" s="100"/>
      <c r="T12" s="101">
        <v>0</v>
      </c>
      <c r="U12" s="102">
        <f>SUM(E12:T12)</f>
        <v>81810.782169999991</v>
      </c>
    </row>
    <row r="13" spans="1:21" ht="21.75" thickBot="1" x14ac:dyDescent="0.3">
      <c r="B13" s="6"/>
      <c r="C13" s="162"/>
      <c r="D13" s="98" t="s">
        <v>9</v>
      </c>
      <c r="E13" s="98">
        <f t="shared" ref="E13:O13" si="5">E17+E45+E50+E74+E78+E110+E142+E162</f>
        <v>0</v>
      </c>
      <c r="F13" s="98">
        <f t="shared" si="5"/>
        <v>0</v>
      </c>
      <c r="G13" s="98">
        <f t="shared" si="5"/>
        <v>0</v>
      </c>
      <c r="H13" s="98">
        <f t="shared" si="5"/>
        <v>0</v>
      </c>
      <c r="I13" s="98">
        <f t="shared" si="5"/>
        <v>0</v>
      </c>
      <c r="J13" s="98">
        <f t="shared" si="5"/>
        <v>0</v>
      </c>
      <c r="K13" s="98">
        <f t="shared" si="5"/>
        <v>0</v>
      </c>
      <c r="L13" s="98">
        <f t="shared" si="5"/>
        <v>18727.8</v>
      </c>
      <c r="M13" s="98">
        <f t="shared" si="5"/>
        <v>16589.8</v>
      </c>
      <c r="N13" s="100">
        <f t="shared" si="5"/>
        <v>0</v>
      </c>
      <c r="O13" s="101">
        <f t="shared" si="5"/>
        <v>0</v>
      </c>
      <c r="P13" s="101"/>
      <c r="Q13" s="101"/>
      <c r="R13" s="101"/>
      <c r="S13" s="101"/>
      <c r="T13" s="103">
        <v>0</v>
      </c>
      <c r="U13" s="102">
        <f t="shared" ref="U13:U19" si="6">SUM(E13:T13)</f>
        <v>35317.599999999999</v>
      </c>
    </row>
    <row r="14" spans="1:21" ht="21.75" thickBot="1" x14ac:dyDescent="0.3">
      <c r="B14" s="6"/>
      <c r="C14" s="162"/>
      <c r="D14" s="98" t="s">
        <v>10</v>
      </c>
      <c r="E14" s="98">
        <f t="shared" ref="E14:O14" si="7">E18+E46+E51+E75+E79+E111+E143+E163</f>
        <v>2088.203</v>
      </c>
      <c r="F14" s="98">
        <f t="shared" si="7"/>
        <v>1360</v>
      </c>
      <c r="G14" s="98">
        <f t="shared" si="7"/>
        <v>1075.463</v>
      </c>
      <c r="H14" s="98">
        <f t="shared" si="7"/>
        <v>0</v>
      </c>
      <c r="I14" s="98">
        <f t="shared" si="7"/>
        <v>0</v>
      </c>
      <c r="J14" s="98">
        <f t="shared" si="7"/>
        <v>0</v>
      </c>
      <c r="K14" s="98">
        <f t="shared" si="7"/>
        <v>10006.86</v>
      </c>
      <c r="L14" s="98">
        <f t="shared" si="7"/>
        <v>8605.3420000000006</v>
      </c>
      <c r="M14" s="98">
        <f t="shared" si="7"/>
        <v>336.26644999999996</v>
      </c>
      <c r="N14" s="100">
        <f t="shared" si="7"/>
        <v>0</v>
      </c>
      <c r="O14" s="101">
        <f t="shared" si="7"/>
        <v>0</v>
      </c>
      <c r="P14" s="101"/>
      <c r="Q14" s="101"/>
      <c r="R14" s="101"/>
      <c r="S14" s="100"/>
      <c r="T14" s="101">
        <v>0</v>
      </c>
      <c r="U14" s="102">
        <f t="shared" si="6"/>
        <v>23472.134450000001</v>
      </c>
    </row>
    <row r="15" spans="1:21" ht="32.25" thickBot="1" x14ac:dyDescent="0.3">
      <c r="B15" s="6"/>
      <c r="C15" s="163"/>
      <c r="D15" s="98" t="s">
        <v>11</v>
      </c>
      <c r="E15" s="98">
        <f t="shared" ref="E15:N15" si="8">E19+E47+E52+E76+E80+E112+E144+E164</f>
        <v>244.05111999999997</v>
      </c>
      <c r="F15" s="98">
        <f t="shared" si="8"/>
        <v>220.72200000000001</v>
      </c>
      <c r="G15" s="98">
        <f t="shared" si="8"/>
        <v>707.05048000000011</v>
      </c>
      <c r="H15" s="98">
        <f t="shared" si="8"/>
        <v>85.321290000000005</v>
      </c>
      <c r="I15" s="98">
        <f t="shared" si="8"/>
        <v>156.93809999999999</v>
      </c>
      <c r="J15" s="98">
        <f t="shared" si="8"/>
        <v>4315.8654000000006</v>
      </c>
      <c r="K15" s="98">
        <f t="shared" si="8"/>
        <v>4079.3713599999992</v>
      </c>
      <c r="L15" s="98">
        <f t="shared" si="8"/>
        <v>5516.2888599999997</v>
      </c>
      <c r="M15" s="98">
        <f t="shared" si="8"/>
        <v>4520.9662399999997</v>
      </c>
      <c r="N15" s="100">
        <f t="shared" si="8"/>
        <v>1011.17728</v>
      </c>
      <c r="O15" s="101">
        <v>2163.2955900000002</v>
      </c>
      <c r="P15" s="101"/>
      <c r="Q15" s="101"/>
      <c r="R15" s="101"/>
      <c r="S15" s="101"/>
      <c r="T15" s="103">
        <v>0</v>
      </c>
      <c r="U15" s="102">
        <f>SUM(E15:T15)</f>
        <v>23021.047719999999</v>
      </c>
    </row>
    <row r="16" spans="1:21" ht="29.25" customHeight="1" thickBot="1" x14ac:dyDescent="0.3">
      <c r="B16" s="6"/>
      <c r="C16" s="118" t="s">
        <v>14</v>
      </c>
      <c r="D16" s="4" t="s">
        <v>8</v>
      </c>
      <c r="E16" s="4">
        <f>SUM(E17:E19)</f>
        <v>744.13912000000005</v>
      </c>
      <c r="F16" s="4">
        <f t="shared" ref="F16:L16" si="9">SUM(F17:F19)</f>
        <v>0</v>
      </c>
      <c r="G16" s="4">
        <f t="shared" si="9"/>
        <v>0</v>
      </c>
      <c r="H16" s="4">
        <f t="shared" si="9"/>
        <v>0</v>
      </c>
      <c r="I16" s="4">
        <f t="shared" si="9"/>
        <v>0</v>
      </c>
      <c r="J16" s="4">
        <f t="shared" si="9"/>
        <v>0</v>
      </c>
      <c r="K16" s="4">
        <f t="shared" si="9"/>
        <v>0</v>
      </c>
      <c r="L16" s="4">
        <f t="shared" si="9"/>
        <v>0</v>
      </c>
      <c r="M16" s="4">
        <f>SUM(M17:M19)</f>
        <v>1500</v>
      </c>
      <c r="N16" s="24">
        <f t="shared" ref="N16:T16" si="10">SUM(N17:N19)</f>
        <v>0</v>
      </c>
      <c r="O16" s="28"/>
      <c r="P16" s="28"/>
      <c r="Q16" s="28"/>
      <c r="R16" s="28"/>
      <c r="S16" s="28"/>
      <c r="T16" s="28">
        <f t="shared" si="10"/>
        <v>0</v>
      </c>
      <c r="U16" s="31">
        <f>SUM(E16:T16)</f>
        <v>2244.1391199999998</v>
      </c>
    </row>
    <row r="17" spans="2:21" ht="21.75" thickBot="1" x14ac:dyDescent="0.3">
      <c r="B17" s="6" t="s">
        <v>12</v>
      </c>
      <c r="C17" s="119"/>
      <c r="D17" s="4" t="s">
        <v>9</v>
      </c>
      <c r="E17" s="4">
        <f>E21+E25+E29</f>
        <v>0</v>
      </c>
      <c r="F17" s="4">
        <f t="shared" ref="F17:N17" si="11">F21+F25+F29</f>
        <v>0</v>
      </c>
      <c r="G17" s="4">
        <f t="shared" si="11"/>
        <v>0</v>
      </c>
      <c r="H17" s="4">
        <f t="shared" si="11"/>
        <v>0</v>
      </c>
      <c r="I17" s="4">
        <f t="shared" si="11"/>
        <v>0</v>
      </c>
      <c r="J17" s="4">
        <f t="shared" si="11"/>
        <v>0</v>
      </c>
      <c r="K17" s="4">
        <f t="shared" si="11"/>
        <v>0</v>
      </c>
      <c r="L17" s="4">
        <f t="shared" si="11"/>
        <v>0</v>
      </c>
      <c r="M17" s="4">
        <f t="shared" si="11"/>
        <v>0</v>
      </c>
      <c r="N17" s="24">
        <f t="shared" si="11"/>
        <v>0</v>
      </c>
      <c r="O17" s="28"/>
      <c r="P17" s="28"/>
      <c r="Q17" s="28"/>
      <c r="R17" s="28"/>
      <c r="S17" s="28"/>
      <c r="T17" s="6">
        <v>0</v>
      </c>
      <c r="U17" s="31">
        <f t="shared" si="6"/>
        <v>0</v>
      </c>
    </row>
    <row r="18" spans="2:21" ht="42.75" thickBot="1" x14ac:dyDescent="0.3">
      <c r="B18" s="6" t="s">
        <v>13</v>
      </c>
      <c r="C18" s="119"/>
      <c r="D18" s="4" t="s">
        <v>10</v>
      </c>
      <c r="E18" s="4">
        <f>E22+E26+E30</f>
        <v>579.495</v>
      </c>
      <c r="F18" s="4">
        <f t="shared" ref="F18:N18" si="12">F22+F26+F30</f>
        <v>0</v>
      </c>
      <c r="G18" s="4">
        <f t="shared" si="12"/>
        <v>0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  <c r="L18" s="4">
        <f t="shared" si="12"/>
        <v>0</v>
      </c>
      <c r="M18" s="4">
        <f t="shared" si="12"/>
        <v>0</v>
      </c>
      <c r="N18" s="24">
        <f t="shared" si="12"/>
        <v>0</v>
      </c>
      <c r="O18" s="28"/>
      <c r="P18" s="28"/>
      <c r="Q18" s="24"/>
      <c r="R18" s="28"/>
      <c r="S18" s="28"/>
      <c r="T18" s="28">
        <v>0</v>
      </c>
      <c r="U18" s="31">
        <f t="shared" si="6"/>
        <v>579.495</v>
      </c>
    </row>
    <row r="19" spans="2:21" ht="32.25" thickBot="1" x14ac:dyDescent="0.3">
      <c r="B19" s="6"/>
      <c r="C19" s="120"/>
      <c r="D19" s="7" t="s">
        <v>11</v>
      </c>
      <c r="E19" s="7">
        <f>E23+E27+E31</f>
        <v>164.64411999999999</v>
      </c>
      <c r="F19" s="7">
        <f t="shared" ref="F19:N19" si="13">F23+F27+F31</f>
        <v>0</v>
      </c>
      <c r="G19" s="7">
        <f t="shared" si="13"/>
        <v>0</v>
      </c>
      <c r="H19" s="7">
        <f t="shared" si="13"/>
        <v>0</v>
      </c>
      <c r="I19" s="7">
        <f t="shared" si="13"/>
        <v>0</v>
      </c>
      <c r="J19" s="7">
        <f t="shared" si="13"/>
        <v>0</v>
      </c>
      <c r="K19" s="7">
        <f t="shared" si="13"/>
        <v>0</v>
      </c>
      <c r="L19" s="7">
        <f t="shared" si="13"/>
        <v>0</v>
      </c>
      <c r="M19" s="7">
        <f>M23+M27+M31+M35+M39+M43</f>
        <v>1500</v>
      </c>
      <c r="N19" s="26">
        <f t="shared" si="13"/>
        <v>0</v>
      </c>
      <c r="O19" s="28"/>
      <c r="P19" s="28"/>
      <c r="Q19" s="28"/>
      <c r="R19" s="28"/>
      <c r="S19" s="28"/>
      <c r="T19" s="15">
        <v>0</v>
      </c>
      <c r="U19" s="31">
        <f t="shared" si="6"/>
        <v>1664.6441199999999</v>
      </c>
    </row>
    <row r="20" spans="2:21" ht="42.75" customHeight="1" x14ac:dyDescent="0.25">
      <c r="B20" s="8"/>
      <c r="C20" s="153" t="s">
        <v>15</v>
      </c>
      <c r="D20" s="34" t="s">
        <v>8</v>
      </c>
      <c r="E20" s="35">
        <v>354.97433000000001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6">
        <v>0</v>
      </c>
      <c r="O20" s="55"/>
      <c r="P20" s="55"/>
      <c r="Q20" s="55"/>
      <c r="R20" s="55"/>
      <c r="S20" s="55"/>
      <c r="T20" s="55">
        <v>0</v>
      </c>
      <c r="U20" s="32">
        <f t="shared" ref="U20:U46" si="14">SUM(E20:T20)</f>
        <v>354.97433000000001</v>
      </c>
    </row>
    <row r="21" spans="2:21" ht="22.5" x14ac:dyDescent="0.25">
      <c r="B21" s="8"/>
      <c r="C21" s="168"/>
      <c r="D21" s="37" t="s">
        <v>9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8">
        <v>0</v>
      </c>
      <c r="O21" s="56"/>
      <c r="P21" s="56"/>
      <c r="Q21" s="56"/>
      <c r="R21" s="56"/>
      <c r="S21" s="56"/>
      <c r="T21" s="56">
        <v>0</v>
      </c>
      <c r="U21" s="32">
        <f t="shared" si="14"/>
        <v>0</v>
      </c>
    </row>
    <row r="22" spans="2:21" ht="22.5" x14ac:dyDescent="0.25">
      <c r="B22" s="8"/>
      <c r="C22" s="168"/>
      <c r="D22" s="37" t="s">
        <v>10</v>
      </c>
      <c r="E22" s="33">
        <v>260.04000000000002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8">
        <v>0</v>
      </c>
      <c r="O22" s="56"/>
      <c r="P22" s="56"/>
      <c r="Q22" s="56"/>
      <c r="R22" s="56"/>
      <c r="S22" s="56"/>
      <c r="T22" s="56">
        <v>0</v>
      </c>
      <c r="U22" s="32">
        <f t="shared" si="14"/>
        <v>260.04000000000002</v>
      </c>
    </row>
    <row r="23" spans="2:21" ht="34.5" thickBot="1" x14ac:dyDescent="0.3">
      <c r="B23" s="8"/>
      <c r="C23" s="168"/>
      <c r="D23" s="42" t="s">
        <v>11</v>
      </c>
      <c r="E23" s="43">
        <v>94.934330000000003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4">
        <v>0</v>
      </c>
      <c r="O23" s="57"/>
      <c r="P23" s="57"/>
      <c r="Q23" s="57"/>
      <c r="R23" s="57"/>
      <c r="S23" s="57"/>
      <c r="T23" s="57">
        <v>0</v>
      </c>
      <c r="U23" s="76">
        <f t="shared" si="14"/>
        <v>94.934330000000003</v>
      </c>
    </row>
    <row r="24" spans="2:21" ht="54" customHeight="1" x14ac:dyDescent="0.25">
      <c r="B24" s="8"/>
      <c r="C24" s="153" t="s">
        <v>16</v>
      </c>
      <c r="D24" s="34" t="s">
        <v>8</v>
      </c>
      <c r="E24" s="35">
        <v>389.16478999999998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6">
        <v>0</v>
      </c>
      <c r="O24" s="65"/>
      <c r="P24" s="65"/>
      <c r="Q24" s="65"/>
      <c r="R24" s="65"/>
      <c r="S24" s="65"/>
      <c r="T24" s="58">
        <v>0</v>
      </c>
      <c r="U24" s="95">
        <f t="shared" si="14"/>
        <v>389.16478999999998</v>
      </c>
    </row>
    <row r="25" spans="2:21" ht="22.5" x14ac:dyDescent="0.25">
      <c r="B25" s="8"/>
      <c r="C25" s="168"/>
      <c r="D25" s="37" t="s">
        <v>9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8">
        <v>0</v>
      </c>
      <c r="O25" s="56"/>
      <c r="P25" s="56"/>
      <c r="Q25" s="56"/>
      <c r="R25" s="56"/>
      <c r="S25" s="56"/>
      <c r="T25" s="59">
        <v>0</v>
      </c>
      <c r="U25" s="32">
        <f t="shared" si="14"/>
        <v>0</v>
      </c>
    </row>
    <row r="26" spans="2:21" ht="22.5" x14ac:dyDescent="0.25">
      <c r="B26" s="8"/>
      <c r="C26" s="168"/>
      <c r="D26" s="37" t="s">
        <v>10</v>
      </c>
      <c r="E26" s="33">
        <v>319.45499999999998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8">
        <v>0</v>
      </c>
      <c r="O26" s="56"/>
      <c r="P26" s="56"/>
      <c r="Q26" s="56"/>
      <c r="R26" s="56"/>
      <c r="S26" s="56"/>
      <c r="T26" s="59">
        <v>0</v>
      </c>
      <c r="U26" s="32">
        <f t="shared" si="14"/>
        <v>319.45499999999998</v>
      </c>
    </row>
    <row r="27" spans="2:21" ht="34.5" thickBot="1" x14ac:dyDescent="0.3">
      <c r="B27" s="8"/>
      <c r="C27" s="154"/>
      <c r="D27" s="39" t="s">
        <v>11</v>
      </c>
      <c r="E27" s="40">
        <v>69.709789999999998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1">
        <v>0</v>
      </c>
      <c r="O27" s="66"/>
      <c r="P27" s="66"/>
      <c r="Q27" s="66"/>
      <c r="R27" s="66"/>
      <c r="S27" s="66"/>
      <c r="T27" s="60">
        <v>0</v>
      </c>
      <c r="U27" s="96">
        <f t="shared" si="14"/>
        <v>69.709789999999998</v>
      </c>
    </row>
    <row r="28" spans="2:21" ht="31.5" customHeight="1" x14ac:dyDescent="0.25">
      <c r="B28" s="8"/>
      <c r="C28" s="168" t="s">
        <v>17</v>
      </c>
      <c r="D28" s="47" t="s">
        <v>8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9">
        <v>0</v>
      </c>
      <c r="O28" s="55"/>
      <c r="P28" s="55"/>
      <c r="Q28" s="55"/>
      <c r="R28" s="55"/>
      <c r="S28" s="55"/>
      <c r="T28" s="55">
        <v>0</v>
      </c>
      <c r="U28" s="94">
        <f t="shared" si="14"/>
        <v>0</v>
      </c>
    </row>
    <row r="29" spans="2:21" ht="22.5" x14ac:dyDescent="0.25">
      <c r="B29" s="8"/>
      <c r="C29" s="168"/>
      <c r="D29" s="37" t="s">
        <v>9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8">
        <v>0</v>
      </c>
      <c r="O29" s="56"/>
      <c r="P29" s="56"/>
      <c r="Q29" s="56"/>
      <c r="R29" s="56"/>
      <c r="S29" s="56"/>
      <c r="T29" s="56">
        <v>0</v>
      </c>
      <c r="U29" s="32">
        <f t="shared" si="14"/>
        <v>0</v>
      </c>
    </row>
    <row r="30" spans="2:21" ht="22.5" x14ac:dyDescent="0.25">
      <c r="B30" s="8"/>
      <c r="C30" s="168"/>
      <c r="D30" s="37" t="s">
        <v>10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8">
        <v>0</v>
      </c>
      <c r="O30" s="56"/>
      <c r="P30" s="56"/>
      <c r="Q30" s="56"/>
      <c r="R30" s="56"/>
      <c r="S30" s="56"/>
      <c r="T30" s="56">
        <v>0</v>
      </c>
      <c r="U30" s="32">
        <f t="shared" si="14"/>
        <v>0</v>
      </c>
    </row>
    <row r="31" spans="2:21" ht="34.5" thickBot="1" x14ac:dyDescent="0.3">
      <c r="B31" s="8"/>
      <c r="C31" s="168"/>
      <c r="D31" s="42" t="s">
        <v>11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4">
        <v>0</v>
      </c>
      <c r="O31" s="57"/>
      <c r="P31" s="57"/>
      <c r="Q31" s="57"/>
      <c r="R31" s="57"/>
      <c r="S31" s="57"/>
      <c r="T31" s="57">
        <v>0</v>
      </c>
      <c r="U31" s="76">
        <f t="shared" si="14"/>
        <v>0</v>
      </c>
    </row>
    <row r="32" spans="2:21" ht="15" customHeight="1" x14ac:dyDescent="0.25">
      <c r="B32" s="75"/>
      <c r="C32" s="144" t="s">
        <v>168</v>
      </c>
      <c r="D32" s="34" t="s">
        <v>8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380</v>
      </c>
      <c r="N32" s="35">
        <v>0</v>
      </c>
      <c r="O32" s="35"/>
      <c r="P32" s="35"/>
      <c r="Q32" s="35"/>
      <c r="R32" s="35"/>
      <c r="S32" s="35"/>
      <c r="T32" s="35">
        <v>0</v>
      </c>
      <c r="U32" s="77">
        <f t="shared" si="14"/>
        <v>380</v>
      </c>
    </row>
    <row r="33" spans="2:21" ht="22.5" customHeight="1" x14ac:dyDescent="0.25">
      <c r="B33" s="75"/>
      <c r="C33" s="156"/>
      <c r="D33" s="37" t="s">
        <v>9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/>
      <c r="P33" s="33"/>
      <c r="Q33" s="33"/>
      <c r="R33" s="33"/>
      <c r="S33" s="33"/>
      <c r="T33" s="33">
        <v>0</v>
      </c>
      <c r="U33" s="78">
        <f t="shared" si="14"/>
        <v>0</v>
      </c>
    </row>
    <row r="34" spans="2:21" ht="22.5" customHeight="1" x14ac:dyDescent="0.25">
      <c r="B34" s="75"/>
      <c r="C34" s="156"/>
      <c r="D34" s="37" t="s">
        <v>10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/>
      <c r="P34" s="33"/>
      <c r="Q34" s="33"/>
      <c r="R34" s="33"/>
      <c r="S34" s="33"/>
      <c r="T34" s="33">
        <v>0</v>
      </c>
      <c r="U34" s="78">
        <f t="shared" si="14"/>
        <v>0</v>
      </c>
    </row>
    <row r="35" spans="2:21" ht="32.25" customHeight="1" thickBot="1" x14ac:dyDescent="0.3">
      <c r="B35" s="75"/>
      <c r="C35" s="156"/>
      <c r="D35" s="42" t="s">
        <v>11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380</v>
      </c>
      <c r="N35" s="43">
        <v>0</v>
      </c>
      <c r="O35" s="43"/>
      <c r="P35" s="43"/>
      <c r="Q35" s="43"/>
      <c r="R35" s="43"/>
      <c r="S35" s="43"/>
      <c r="T35" s="43">
        <v>0</v>
      </c>
      <c r="U35" s="80">
        <f t="shared" si="14"/>
        <v>380</v>
      </c>
    </row>
    <row r="36" spans="2:21" ht="32.25" customHeight="1" x14ac:dyDescent="0.25">
      <c r="B36" s="75"/>
      <c r="C36" s="164" t="s">
        <v>173</v>
      </c>
      <c r="D36" s="35" t="s">
        <v>8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170</v>
      </c>
      <c r="N36" s="35">
        <v>0</v>
      </c>
      <c r="O36" s="35"/>
      <c r="P36" s="35"/>
      <c r="Q36" s="35"/>
      <c r="R36" s="35"/>
      <c r="S36" s="35"/>
      <c r="T36" s="35">
        <v>0</v>
      </c>
      <c r="U36" s="77">
        <f t="shared" ref="U36:U43" si="15">SUM(E36:T36)</f>
        <v>170</v>
      </c>
    </row>
    <row r="37" spans="2:21" ht="32.25" customHeight="1" x14ac:dyDescent="0.25">
      <c r="B37" s="75"/>
      <c r="C37" s="165"/>
      <c r="D37" s="33" t="s">
        <v>9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/>
      <c r="P37" s="33"/>
      <c r="Q37" s="33"/>
      <c r="R37" s="33"/>
      <c r="S37" s="33"/>
      <c r="T37" s="33">
        <v>0</v>
      </c>
      <c r="U37" s="78">
        <f t="shared" si="15"/>
        <v>0</v>
      </c>
    </row>
    <row r="38" spans="2:21" ht="32.25" customHeight="1" x14ac:dyDescent="0.25">
      <c r="B38" s="75"/>
      <c r="C38" s="165"/>
      <c r="D38" s="33" t="s">
        <v>10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/>
      <c r="P38" s="33"/>
      <c r="Q38" s="33"/>
      <c r="R38" s="33"/>
      <c r="S38" s="33"/>
      <c r="T38" s="33">
        <v>0</v>
      </c>
      <c r="U38" s="78">
        <f t="shared" si="15"/>
        <v>0</v>
      </c>
    </row>
    <row r="39" spans="2:21" ht="32.25" customHeight="1" thickBot="1" x14ac:dyDescent="0.3">
      <c r="B39" s="75"/>
      <c r="C39" s="165"/>
      <c r="D39" s="43" t="s">
        <v>11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170</v>
      </c>
      <c r="N39" s="43">
        <v>0</v>
      </c>
      <c r="O39" s="43"/>
      <c r="P39" s="43"/>
      <c r="Q39" s="43"/>
      <c r="R39" s="43"/>
      <c r="S39" s="43"/>
      <c r="T39" s="43">
        <v>0</v>
      </c>
      <c r="U39" s="80">
        <f t="shared" si="15"/>
        <v>170</v>
      </c>
    </row>
    <row r="40" spans="2:21" ht="32.25" customHeight="1" x14ac:dyDescent="0.25">
      <c r="B40" s="75"/>
      <c r="C40" s="164" t="s">
        <v>176</v>
      </c>
      <c r="D40" s="35" t="s">
        <v>8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950</v>
      </c>
      <c r="N40" s="35">
        <v>0</v>
      </c>
      <c r="O40" s="35"/>
      <c r="P40" s="35"/>
      <c r="Q40" s="35"/>
      <c r="R40" s="35"/>
      <c r="S40" s="35"/>
      <c r="T40" s="35">
        <v>0</v>
      </c>
      <c r="U40" s="77">
        <f t="shared" si="15"/>
        <v>950</v>
      </c>
    </row>
    <row r="41" spans="2:21" ht="32.25" customHeight="1" x14ac:dyDescent="0.25">
      <c r="B41" s="75"/>
      <c r="C41" s="165"/>
      <c r="D41" s="33" t="s">
        <v>9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/>
      <c r="P41" s="33"/>
      <c r="Q41" s="33"/>
      <c r="R41" s="33"/>
      <c r="S41" s="33"/>
      <c r="T41" s="33">
        <v>0</v>
      </c>
      <c r="U41" s="78">
        <f t="shared" si="15"/>
        <v>0</v>
      </c>
    </row>
    <row r="42" spans="2:21" ht="32.25" customHeight="1" x14ac:dyDescent="0.25">
      <c r="B42" s="75"/>
      <c r="C42" s="165"/>
      <c r="D42" s="33" t="s">
        <v>10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/>
      <c r="P42" s="33"/>
      <c r="Q42" s="33"/>
      <c r="R42" s="33"/>
      <c r="S42" s="33"/>
      <c r="T42" s="33">
        <v>0</v>
      </c>
      <c r="U42" s="78">
        <f t="shared" si="15"/>
        <v>0</v>
      </c>
    </row>
    <row r="43" spans="2:21" ht="32.25" customHeight="1" thickBot="1" x14ac:dyDescent="0.3">
      <c r="B43" s="75"/>
      <c r="C43" s="166"/>
      <c r="D43" s="40" t="s">
        <v>11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950</v>
      </c>
      <c r="N43" s="40">
        <v>0</v>
      </c>
      <c r="O43" s="40"/>
      <c r="P43" s="40"/>
      <c r="Q43" s="40"/>
      <c r="R43" s="40"/>
      <c r="S43" s="40"/>
      <c r="T43" s="40">
        <v>0</v>
      </c>
      <c r="U43" s="79">
        <f t="shared" si="15"/>
        <v>950</v>
      </c>
    </row>
    <row r="44" spans="2:21" ht="60.75" customHeight="1" thickBot="1" x14ac:dyDescent="0.3">
      <c r="B44" s="8"/>
      <c r="C44" s="119" t="s">
        <v>18</v>
      </c>
      <c r="D44" s="4" t="s">
        <v>8</v>
      </c>
      <c r="E44" s="4">
        <v>0</v>
      </c>
      <c r="F44" s="4">
        <v>1580.722</v>
      </c>
      <c r="G44" s="4">
        <v>354.41448000000003</v>
      </c>
      <c r="H44" s="4">
        <v>85.321290000000005</v>
      </c>
      <c r="I44" s="4">
        <v>0</v>
      </c>
      <c r="J44" s="4">
        <v>0</v>
      </c>
      <c r="K44" s="4">
        <v>1070.9804999999999</v>
      </c>
      <c r="L44" s="4">
        <v>605.70221000000004</v>
      </c>
      <c r="M44" s="4">
        <v>1073.66941</v>
      </c>
      <c r="N44" s="24">
        <v>890.17728</v>
      </c>
      <c r="O44" s="28">
        <v>2163.2955900000002</v>
      </c>
      <c r="P44" s="28"/>
      <c r="Q44" s="28"/>
      <c r="R44" s="28"/>
      <c r="S44" s="28"/>
      <c r="T44" s="6">
        <v>0</v>
      </c>
      <c r="U44" s="30">
        <f t="shared" si="14"/>
        <v>7824.2827600000001</v>
      </c>
    </row>
    <row r="45" spans="2:21" ht="21.75" thickBot="1" x14ac:dyDescent="0.3">
      <c r="B45" s="8"/>
      <c r="C45" s="119"/>
      <c r="D45" s="4" t="s">
        <v>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28">
        <v>0</v>
      </c>
      <c r="O45" s="24"/>
      <c r="P45" s="28"/>
      <c r="Q45" s="24"/>
      <c r="R45" s="28"/>
      <c r="S45" s="28"/>
      <c r="T45" s="28">
        <v>0</v>
      </c>
      <c r="U45" s="31">
        <f t="shared" si="14"/>
        <v>0</v>
      </c>
    </row>
    <row r="46" spans="2:21" ht="21.75" thickBot="1" x14ac:dyDescent="0.3">
      <c r="B46" s="8"/>
      <c r="C46" s="119"/>
      <c r="D46" s="4" t="s">
        <v>10</v>
      </c>
      <c r="E46" s="4">
        <v>0</v>
      </c>
      <c r="F46" s="4">
        <v>1360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24">
        <v>0</v>
      </c>
      <c r="O46" s="28"/>
      <c r="P46" s="28"/>
      <c r="Q46" s="28"/>
      <c r="R46" s="28"/>
      <c r="S46" s="26"/>
      <c r="T46" s="6">
        <v>0</v>
      </c>
      <c r="U46" s="31">
        <f t="shared" si="14"/>
        <v>1360</v>
      </c>
    </row>
    <row r="47" spans="2:21" ht="32.25" thickBot="1" x14ac:dyDescent="0.3">
      <c r="B47" s="8"/>
      <c r="C47" s="120"/>
      <c r="D47" s="4" t="s">
        <v>11</v>
      </c>
      <c r="E47" s="4">
        <v>0</v>
      </c>
      <c r="F47" s="4">
        <v>220.72200000000001</v>
      </c>
      <c r="G47" s="4">
        <v>354.41448000000003</v>
      </c>
      <c r="H47" s="4">
        <v>85.321290000000005</v>
      </c>
      <c r="I47" s="4">
        <v>0</v>
      </c>
      <c r="J47" s="4">
        <v>0</v>
      </c>
      <c r="K47" s="4">
        <v>1070.9804999999999</v>
      </c>
      <c r="L47" s="4">
        <v>605.70221000000004</v>
      </c>
      <c r="M47" s="4">
        <v>1073.66941</v>
      </c>
      <c r="N47" s="24">
        <v>890.17728</v>
      </c>
      <c r="O47" s="28">
        <v>2163.2955900000002</v>
      </c>
      <c r="P47" s="24"/>
      <c r="Q47" s="28"/>
      <c r="R47" s="24"/>
      <c r="S47" s="28"/>
      <c r="T47" s="28">
        <v>0</v>
      </c>
      <c r="U47" s="31">
        <f>SUM(E47:T47)</f>
        <v>6464.2827600000001</v>
      </c>
    </row>
    <row r="48" spans="2:21" ht="6" customHeight="1" x14ac:dyDescent="0.25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6"/>
      <c r="O48" s="3"/>
      <c r="P48" s="26"/>
      <c r="Q48" s="3"/>
      <c r="R48" s="26"/>
      <c r="S48" s="3"/>
      <c r="T48" s="6">
        <v>0</v>
      </c>
      <c r="U48" s="31">
        <f t="shared" ref="U48:U69" si="16">SUM(E48:N48)</f>
        <v>0</v>
      </c>
    </row>
    <row r="49" spans="2:21" ht="54" customHeight="1" thickBot="1" x14ac:dyDescent="0.3">
      <c r="B49" s="8"/>
      <c r="C49" s="114" t="s">
        <v>19</v>
      </c>
      <c r="D49" s="4" t="s">
        <v>8</v>
      </c>
      <c r="E49" s="4">
        <f>SUM(E50:E52)</f>
        <v>1588.115</v>
      </c>
      <c r="F49" s="4">
        <f t="shared" ref="F49:N49" si="17">SUM(F50:F52)</f>
        <v>0</v>
      </c>
      <c r="G49" s="4">
        <f t="shared" si="17"/>
        <v>1358.0989999999999</v>
      </c>
      <c r="H49" s="4">
        <f t="shared" si="17"/>
        <v>0</v>
      </c>
      <c r="I49" s="4">
        <f t="shared" si="17"/>
        <v>0</v>
      </c>
      <c r="J49" s="4">
        <f t="shared" si="17"/>
        <v>0</v>
      </c>
      <c r="K49" s="4">
        <f t="shared" si="17"/>
        <v>0</v>
      </c>
      <c r="L49" s="4">
        <f t="shared" si="17"/>
        <v>0</v>
      </c>
      <c r="M49" s="4">
        <f t="shared" si="17"/>
        <v>0</v>
      </c>
      <c r="N49" s="24">
        <f t="shared" si="17"/>
        <v>0</v>
      </c>
      <c r="O49" s="15"/>
      <c r="P49" s="26"/>
      <c r="Q49" s="15"/>
      <c r="R49" s="26"/>
      <c r="S49" s="15"/>
      <c r="T49" s="6">
        <v>0</v>
      </c>
      <c r="U49" s="31">
        <f>SUM(E49:T49)</f>
        <v>2946.2139999999999</v>
      </c>
    </row>
    <row r="50" spans="2:21" ht="21.75" thickBot="1" x14ac:dyDescent="0.3">
      <c r="B50" s="8"/>
      <c r="C50" s="114"/>
      <c r="D50" s="4" t="s">
        <v>9</v>
      </c>
      <c r="E50" s="4">
        <f>E54+E58+E62+E66+E70</f>
        <v>0</v>
      </c>
      <c r="F50" s="4">
        <f t="shared" ref="F50:N50" si="18">F54+F58+F62+F66+F70</f>
        <v>0</v>
      </c>
      <c r="G50" s="4">
        <f t="shared" si="18"/>
        <v>0</v>
      </c>
      <c r="H50" s="4">
        <f t="shared" si="18"/>
        <v>0</v>
      </c>
      <c r="I50" s="4">
        <f t="shared" si="18"/>
        <v>0</v>
      </c>
      <c r="J50" s="4">
        <f t="shared" si="18"/>
        <v>0</v>
      </c>
      <c r="K50" s="4">
        <f t="shared" si="18"/>
        <v>0</v>
      </c>
      <c r="L50" s="4">
        <f t="shared" si="18"/>
        <v>0</v>
      </c>
      <c r="M50" s="4">
        <f t="shared" si="18"/>
        <v>0</v>
      </c>
      <c r="N50" s="28">
        <f t="shared" si="18"/>
        <v>0</v>
      </c>
      <c r="O50" s="24"/>
      <c r="P50" s="28"/>
      <c r="Q50" s="24"/>
      <c r="R50" s="28"/>
      <c r="S50" s="24"/>
      <c r="T50" s="28">
        <v>0</v>
      </c>
      <c r="U50" s="31">
        <f t="shared" ref="U50:U68" si="19">SUM(E50:T50)</f>
        <v>0</v>
      </c>
    </row>
    <row r="51" spans="2:21" ht="21.75" thickBot="1" x14ac:dyDescent="0.3">
      <c r="B51" s="8"/>
      <c r="C51" s="114"/>
      <c r="D51" s="4" t="s">
        <v>10</v>
      </c>
      <c r="E51" s="4">
        <f>E55+E59+E63+E67+E71</f>
        <v>1508.7080000000001</v>
      </c>
      <c r="F51" s="4">
        <f t="shared" ref="F51:N51" si="20">F55+F59+F63+F67+F71</f>
        <v>0</v>
      </c>
      <c r="G51" s="4">
        <f t="shared" si="20"/>
        <v>1075.463</v>
      </c>
      <c r="H51" s="4">
        <f t="shared" si="20"/>
        <v>0</v>
      </c>
      <c r="I51" s="4">
        <f t="shared" si="20"/>
        <v>0</v>
      </c>
      <c r="J51" s="4">
        <f t="shared" si="20"/>
        <v>0</v>
      </c>
      <c r="K51" s="4">
        <f t="shared" si="20"/>
        <v>0</v>
      </c>
      <c r="L51" s="4">
        <f t="shared" si="20"/>
        <v>0</v>
      </c>
      <c r="M51" s="4">
        <f t="shared" si="20"/>
        <v>0</v>
      </c>
      <c r="N51" s="24">
        <f t="shared" si="20"/>
        <v>0</v>
      </c>
      <c r="O51" s="28"/>
      <c r="P51" s="26"/>
      <c r="Q51" s="28"/>
      <c r="R51" s="26"/>
      <c r="S51" s="28"/>
      <c r="T51" s="6">
        <v>0</v>
      </c>
      <c r="U51" s="31">
        <f t="shared" si="19"/>
        <v>2584.1710000000003</v>
      </c>
    </row>
    <row r="52" spans="2:21" ht="32.25" thickBot="1" x14ac:dyDescent="0.3">
      <c r="B52" s="8"/>
      <c r="C52" s="114"/>
      <c r="D52" s="7" t="s">
        <v>11</v>
      </c>
      <c r="E52" s="7">
        <f>E56+E60+E64+E68+E72</f>
        <v>79.406999999999996</v>
      </c>
      <c r="F52" s="7">
        <f t="shared" ref="F52:N52" si="21">F56+F60+F64+F68+F72</f>
        <v>0</v>
      </c>
      <c r="G52" s="7">
        <f t="shared" si="21"/>
        <v>282.63600000000002</v>
      </c>
      <c r="H52" s="7">
        <f t="shared" si="21"/>
        <v>0</v>
      </c>
      <c r="I52" s="7">
        <f t="shared" si="21"/>
        <v>0</v>
      </c>
      <c r="J52" s="7">
        <f t="shared" si="21"/>
        <v>0</v>
      </c>
      <c r="K52" s="7">
        <f t="shared" si="21"/>
        <v>0</v>
      </c>
      <c r="L52" s="7">
        <f t="shared" si="21"/>
        <v>0</v>
      </c>
      <c r="M52" s="7">
        <f t="shared" si="21"/>
        <v>0</v>
      </c>
      <c r="N52" s="26">
        <f t="shared" si="21"/>
        <v>0</v>
      </c>
      <c r="O52" s="28"/>
      <c r="P52" s="28"/>
      <c r="Q52" s="26"/>
      <c r="R52" s="28"/>
      <c r="S52" s="26"/>
      <c r="T52" s="28">
        <v>0</v>
      </c>
      <c r="U52" s="31">
        <f t="shared" si="19"/>
        <v>362.04300000000001</v>
      </c>
    </row>
    <row r="53" spans="2:21" ht="36.75" customHeight="1" x14ac:dyDescent="0.25">
      <c r="B53" s="8"/>
      <c r="C53" s="153" t="s">
        <v>20</v>
      </c>
      <c r="D53" s="35" t="s">
        <v>8</v>
      </c>
      <c r="E53" s="35">
        <f>SUM(E54:E56)</f>
        <v>1061.799</v>
      </c>
      <c r="F53" s="35">
        <f t="shared" ref="F53:N53" si="22">SUM(F54:F56)</f>
        <v>0</v>
      </c>
      <c r="G53" s="35">
        <f t="shared" si="22"/>
        <v>0</v>
      </c>
      <c r="H53" s="35">
        <f t="shared" si="22"/>
        <v>0</v>
      </c>
      <c r="I53" s="35">
        <f t="shared" si="22"/>
        <v>0</v>
      </c>
      <c r="J53" s="35">
        <f t="shared" si="22"/>
        <v>0</v>
      </c>
      <c r="K53" s="35">
        <f t="shared" si="22"/>
        <v>0</v>
      </c>
      <c r="L53" s="35">
        <f t="shared" si="22"/>
        <v>0</v>
      </c>
      <c r="M53" s="35">
        <f t="shared" si="22"/>
        <v>0</v>
      </c>
      <c r="N53" s="36">
        <f t="shared" si="22"/>
        <v>0</v>
      </c>
      <c r="O53" s="65"/>
      <c r="P53" s="65"/>
      <c r="Q53" s="65"/>
      <c r="R53" s="65"/>
      <c r="S53" s="65"/>
      <c r="T53" s="58">
        <v>0</v>
      </c>
      <c r="U53" s="32">
        <f t="shared" si="19"/>
        <v>1061.799</v>
      </c>
    </row>
    <row r="54" spans="2:21" ht="22.5" x14ac:dyDescent="0.25">
      <c r="B54" s="8"/>
      <c r="C54" s="168"/>
      <c r="D54" s="33" t="s">
        <v>9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8">
        <v>0</v>
      </c>
      <c r="O54" s="56"/>
      <c r="P54" s="56"/>
      <c r="Q54" s="56"/>
      <c r="R54" s="56"/>
      <c r="S54" s="56"/>
      <c r="T54" s="59">
        <v>0</v>
      </c>
      <c r="U54" s="32">
        <f t="shared" si="19"/>
        <v>0</v>
      </c>
    </row>
    <row r="55" spans="2:21" ht="22.5" x14ac:dyDescent="0.25">
      <c r="B55" s="8"/>
      <c r="C55" s="168"/>
      <c r="D55" s="33" t="s">
        <v>10</v>
      </c>
      <c r="E55" s="33">
        <v>1008.708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8">
        <v>0</v>
      </c>
      <c r="O55" s="56"/>
      <c r="P55" s="56"/>
      <c r="Q55" s="56"/>
      <c r="R55" s="56"/>
      <c r="S55" s="56"/>
      <c r="T55" s="59">
        <v>0</v>
      </c>
      <c r="U55" s="32">
        <f t="shared" si="19"/>
        <v>1008.708</v>
      </c>
    </row>
    <row r="56" spans="2:21" ht="33" customHeight="1" thickBot="1" x14ac:dyDescent="0.3">
      <c r="B56" s="8"/>
      <c r="C56" s="154"/>
      <c r="D56" s="40" t="s">
        <v>11</v>
      </c>
      <c r="E56" s="40">
        <v>53.091000000000001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1">
        <v>0</v>
      </c>
      <c r="O56" s="66"/>
      <c r="P56" s="66"/>
      <c r="Q56" s="66"/>
      <c r="R56" s="66"/>
      <c r="S56" s="66"/>
      <c r="T56" s="60">
        <v>0</v>
      </c>
      <c r="U56" s="32">
        <f t="shared" si="19"/>
        <v>53.091000000000001</v>
      </c>
    </row>
    <row r="57" spans="2:21" ht="24.75" customHeight="1" x14ac:dyDescent="0.25">
      <c r="B57" s="8"/>
      <c r="C57" s="153" t="s">
        <v>21</v>
      </c>
      <c r="D57" s="35" t="s">
        <v>8</v>
      </c>
      <c r="E57" s="35">
        <f>SUM(E58:E60)</f>
        <v>526.31600000000003</v>
      </c>
      <c r="F57" s="35">
        <f t="shared" ref="F57:N57" si="23">SUM(F58:F60)</f>
        <v>0</v>
      </c>
      <c r="G57" s="35">
        <f t="shared" si="23"/>
        <v>0</v>
      </c>
      <c r="H57" s="35">
        <f t="shared" si="23"/>
        <v>0</v>
      </c>
      <c r="I57" s="35">
        <f t="shared" si="23"/>
        <v>0</v>
      </c>
      <c r="J57" s="35">
        <f t="shared" si="23"/>
        <v>0</v>
      </c>
      <c r="K57" s="35">
        <f t="shared" si="23"/>
        <v>0</v>
      </c>
      <c r="L57" s="35">
        <f t="shared" si="23"/>
        <v>0</v>
      </c>
      <c r="M57" s="35">
        <f t="shared" si="23"/>
        <v>0</v>
      </c>
      <c r="N57" s="36">
        <f t="shared" si="23"/>
        <v>0</v>
      </c>
      <c r="O57" s="65"/>
      <c r="P57" s="65"/>
      <c r="Q57" s="65"/>
      <c r="R57" s="65"/>
      <c r="S57" s="65"/>
      <c r="T57" s="58">
        <v>0</v>
      </c>
      <c r="U57" s="32">
        <f t="shared" si="19"/>
        <v>526.31600000000003</v>
      </c>
    </row>
    <row r="58" spans="2:21" ht="22.5" x14ac:dyDescent="0.25">
      <c r="B58" s="8"/>
      <c r="C58" s="168"/>
      <c r="D58" s="33" t="s">
        <v>9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8">
        <v>0</v>
      </c>
      <c r="O58" s="56"/>
      <c r="P58" s="56"/>
      <c r="Q58" s="56"/>
      <c r="R58" s="56"/>
      <c r="S58" s="56"/>
      <c r="T58" s="59">
        <v>0</v>
      </c>
      <c r="U58" s="32">
        <f t="shared" si="19"/>
        <v>0</v>
      </c>
    </row>
    <row r="59" spans="2:21" ht="22.5" x14ac:dyDescent="0.25">
      <c r="B59" s="8"/>
      <c r="C59" s="168"/>
      <c r="D59" s="33" t="s">
        <v>10</v>
      </c>
      <c r="E59" s="33">
        <v>500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8">
        <v>0</v>
      </c>
      <c r="O59" s="56"/>
      <c r="P59" s="56"/>
      <c r="Q59" s="56"/>
      <c r="R59" s="56"/>
      <c r="S59" s="56"/>
      <c r="T59" s="59">
        <v>0</v>
      </c>
      <c r="U59" s="32">
        <f t="shared" si="19"/>
        <v>500</v>
      </c>
    </row>
    <row r="60" spans="2:21" ht="34.5" thickBot="1" x14ac:dyDescent="0.3">
      <c r="B60" s="8"/>
      <c r="C60" s="154"/>
      <c r="D60" s="40" t="s">
        <v>11</v>
      </c>
      <c r="E60" s="40">
        <v>26.315999999999999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1">
        <v>0</v>
      </c>
      <c r="O60" s="66"/>
      <c r="P60" s="66"/>
      <c r="Q60" s="66"/>
      <c r="R60" s="66"/>
      <c r="S60" s="66"/>
      <c r="T60" s="60">
        <v>0</v>
      </c>
      <c r="U60" s="32">
        <f t="shared" si="19"/>
        <v>26.315999999999999</v>
      </c>
    </row>
    <row r="61" spans="2:21" ht="29.25" customHeight="1" x14ac:dyDescent="0.25">
      <c r="B61" s="8"/>
      <c r="C61" s="153" t="s">
        <v>22</v>
      </c>
      <c r="D61" s="35" t="s">
        <v>8</v>
      </c>
      <c r="E61" s="35">
        <f>SUM(E62:E64)</f>
        <v>0</v>
      </c>
      <c r="F61" s="35">
        <f t="shared" ref="F61:N61" si="24">SUM(F62:F64)</f>
        <v>0</v>
      </c>
      <c r="G61" s="35">
        <f t="shared" si="24"/>
        <v>666.86099999999999</v>
      </c>
      <c r="H61" s="35">
        <f t="shared" si="24"/>
        <v>0</v>
      </c>
      <c r="I61" s="35">
        <f t="shared" si="24"/>
        <v>0</v>
      </c>
      <c r="J61" s="35">
        <f t="shared" si="24"/>
        <v>0</v>
      </c>
      <c r="K61" s="35">
        <f t="shared" si="24"/>
        <v>0</v>
      </c>
      <c r="L61" s="35">
        <f t="shared" si="24"/>
        <v>0</v>
      </c>
      <c r="M61" s="35">
        <f t="shared" si="24"/>
        <v>0</v>
      </c>
      <c r="N61" s="36">
        <f t="shared" si="24"/>
        <v>0</v>
      </c>
      <c r="O61" s="65"/>
      <c r="P61" s="65"/>
      <c r="Q61" s="65"/>
      <c r="R61" s="65"/>
      <c r="S61" s="65"/>
      <c r="T61" s="58">
        <v>0</v>
      </c>
      <c r="U61" s="32">
        <f t="shared" si="19"/>
        <v>666.86099999999999</v>
      </c>
    </row>
    <row r="62" spans="2:21" ht="22.5" x14ac:dyDescent="0.25">
      <c r="B62" s="8"/>
      <c r="C62" s="168"/>
      <c r="D62" s="33" t="s">
        <v>9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8">
        <v>0</v>
      </c>
      <c r="O62" s="56"/>
      <c r="P62" s="56"/>
      <c r="Q62" s="56"/>
      <c r="R62" s="56"/>
      <c r="S62" s="56"/>
      <c r="T62" s="59">
        <v>0</v>
      </c>
      <c r="U62" s="32">
        <f t="shared" si="19"/>
        <v>0</v>
      </c>
    </row>
    <row r="63" spans="2:21" ht="22.5" x14ac:dyDescent="0.25">
      <c r="B63" s="8"/>
      <c r="C63" s="168"/>
      <c r="D63" s="33" t="s">
        <v>10</v>
      </c>
      <c r="E63" s="33">
        <v>0</v>
      </c>
      <c r="F63" s="33">
        <v>0</v>
      </c>
      <c r="G63" s="33">
        <v>522.87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8">
        <v>0</v>
      </c>
      <c r="O63" s="56"/>
      <c r="P63" s="56"/>
      <c r="Q63" s="56"/>
      <c r="R63" s="56"/>
      <c r="S63" s="56"/>
      <c r="T63" s="59">
        <v>0</v>
      </c>
      <c r="U63" s="32">
        <f t="shared" si="19"/>
        <v>522.87</v>
      </c>
    </row>
    <row r="64" spans="2:21" ht="34.5" thickBot="1" x14ac:dyDescent="0.3">
      <c r="B64" s="8"/>
      <c r="C64" s="154"/>
      <c r="D64" s="40" t="s">
        <v>11</v>
      </c>
      <c r="E64" s="40">
        <v>0</v>
      </c>
      <c r="F64" s="40">
        <v>0</v>
      </c>
      <c r="G64" s="40">
        <v>143.99100000000001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1">
        <v>0</v>
      </c>
      <c r="O64" s="66"/>
      <c r="P64" s="66"/>
      <c r="Q64" s="66"/>
      <c r="R64" s="66"/>
      <c r="S64" s="66"/>
      <c r="T64" s="60">
        <v>0</v>
      </c>
      <c r="U64" s="32">
        <f t="shared" si="19"/>
        <v>143.99100000000001</v>
      </c>
    </row>
    <row r="65" spans="2:21" ht="28.5" customHeight="1" x14ac:dyDescent="0.25">
      <c r="B65" s="8"/>
      <c r="C65" s="153" t="s">
        <v>23</v>
      </c>
      <c r="D65" s="35" t="s">
        <v>8</v>
      </c>
      <c r="E65" s="35">
        <f>SUM(E66:E68)</f>
        <v>0</v>
      </c>
      <c r="F65" s="35">
        <f t="shared" ref="F65:N65" si="25">SUM(F66:F68)</f>
        <v>0</v>
      </c>
      <c r="G65" s="35">
        <f t="shared" si="25"/>
        <v>691.23799999999994</v>
      </c>
      <c r="H65" s="35">
        <f t="shared" si="25"/>
        <v>0</v>
      </c>
      <c r="I65" s="35">
        <f t="shared" si="25"/>
        <v>0</v>
      </c>
      <c r="J65" s="35">
        <f t="shared" si="25"/>
        <v>0</v>
      </c>
      <c r="K65" s="35">
        <f t="shared" si="25"/>
        <v>0</v>
      </c>
      <c r="L65" s="35">
        <f t="shared" si="25"/>
        <v>0</v>
      </c>
      <c r="M65" s="35">
        <f t="shared" si="25"/>
        <v>0</v>
      </c>
      <c r="N65" s="36">
        <f t="shared" si="25"/>
        <v>0</v>
      </c>
      <c r="O65" s="55"/>
      <c r="P65" s="55"/>
      <c r="Q65" s="55"/>
      <c r="R65" s="55"/>
      <c r="S65" s="55"/>
      <c r="T65" s="55">
        <v>0</v>
      </c>
      <c r="U65" s="32">
        <f t="shared" si="19"/>
        <v>691.23799999999994</v>
      </c>
    </row>
    <row r="66" spans="2:21" ht="22.5" x14ac:dyDescent="0.25">
      <c r="B66" s="8"/>
      <c r="C66" s="168"/>
      <c r="D66" s="33" t="s">
        <v>9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8">
        <v>0</v>
      </c>
      <c r="O66" s="56"/>
      <c r="P66" s="56"/>
      <c r="Q66" s="56"/>
      <c r="R66" s="56"/>
      <c r="S66" s="56"/>
      <c r="T66" s="56">
        <v>0</v>
      </c>
      <c r="U66" s="32">
        <f t="shared" si="19"/>
        <v>0</v>
      </c>
    </row>
    <row r="67" spans="2:21" ht="22.5" x14ac:dyDescent="0.25">
      <c r="B67" s="8"/>
      <c r="C67" s="168"/>
      <c r="D67" s="33" t="s">
        <v>10</v>
      </c>
      <c r="E67" s="33">
        <v>0</v>
      </c>
      <c r="F67" s="33">
        <v>0</v>
      </c>
      <c r="G67" s="33">
        <v>552.59299999999996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8">
        <v>0</v>
      </c>
      <c r="O67" s="56"/>
      <c r="P67" s="56"/>
      <c r="Q67" s="56"/>
      <c r="R67" s="56"/>
      <c r="S67" s="56"/>
      <c r="T67" s="56">
        <v>0</v>
      </c>
      <c r="U67" s="32">
        <f t="shared" si="19"/>
        <v>552.59299999999996</v>
      </c>
    </row>
    <row r="68" spans="2:21" ht="34.5" thickBot="1" x14ac:dyDescent="0.3">
      <c r="B68" s="8"/>
      <c r="C68" s="168"/>
      <c r="D68" s="43" t="s">
        <v>11</v>
      </c>
      <c r="E68" s="43">
        <v>0</v>
      </c>
      <c r="F68" s="43">
        <v>0</v>
      </c>
      <c r="G68" s="43">
        <v>138.64500000000001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4">
        <v>0</v>
      </c>
      <c r="O68" s="57"/>
      <c r="P68" s="57"/>
      <c r="Q68" s="57"/>
      <c r="R68" s="57"/>
      <c r="S68" s="57"/>
      <c r="T68" s="57">
        <v>0</v>
      </c>
      <c r="U68" s="32">
        <f t="shared" si="19"/>
        <v>138.64500000000001</v>
      </c>
    </row>
    <row r="69" spans="2:21" ht="23.25" customHeight="1" x14ac:dyDescent="0.25">
      <c r="B69" s="8"/>
      <c r="C69" s="153" t="s">
        <v>24</v>
      </c>
      <c r="D69" s="35" t="s">
        <v>8</v>
      </c>
      <c r="E69" s="35">
        <f>SUM(E70:E72)</f>
        <v>0</v>
      </c>
      <c r="F69" s="35">
        <f t="shared" ref="F69:N69" si="26">SUM(F70:F72)</f>
        <v>0</v>
      </c>
      <c r="G69" s="35">
        <f t="shared" si="26"/>
        <v>0</v>
      </c>
      <c r="H69" s="35">
        <f t="shared" si="26"/>
        <v>0</v>
      </c>
      <c r="I69" s="35">
        <f t="shared" si="26"/>
        <v>0</v>
      </c>
      <c r="J69" s="35">
        <f t="shared" si="26"/>
        <v>0</v>
      </c>
      <c r="K69" s="35">
        <f t="shared" si="26"/>
        <v>0</v>
      </c>
      <c r="L69" s="35">
        <f t="shared" si="26"/>
        <v>0</v>
      </c>
      <c r="M69" s="35">
        <f t="shared" si="26"/>
        <v>0</v>
      </c>
      <c r="N69" s="61">
        <f t="shared" si="26"/>
        <v>0</v>
      </c>
      <c r="O69" s="35"/>
      <c r="P69" s="35"/>
      <c r="Q69" s="35"/>
      <c r="R69" s="35"/>
      <c r="S69" s="35"/>
      <c r="T69" s="65">
        <v>0</v>
      </c>
      <c r="U69" s="32">
        <f t="shared" si="16"/>
        <v>0</v>
      </c>
    </row>
    <row r="70" spans="2:21" ht="22.5" x14ac:dyDescent="0.25">
      <c r="B70" s="8"/>
      <c r="C70" s="168"/>
      <c r="D70" s="33" t="s">
        <v>9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62">
        <v>0</v>
      </c>
      <c r="O70" s="33"/>
      <c r="P70" s="33"/>
      <c r="Q70" s="33"/>
      <c r="R70" s="33"/>
      <c r="S70" s="33"/>
      <c r="T70" s="56">
        <v>0</v>
      </c>
      <c r="U70" s="32">
        <f t="shared" ref="U70:U76" si="27">SUM(E70:T70)</f>
        <v>0</v>
      </c>
    </row>
    <row r="71" spans="2:21" ht="22.5" x14ac:dyDescent="0.25">
      <c r="B71" s="8"/>
      <c r="C71" s="168"/>
      <c r="D71" s="33" t="s">
        <v>10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62">
        <v>0</v>
      </c>
      <c r="O71" s="33"/>
      <c r="P71" s="33"/>
      <c r="Q71" s="33"/>
      <c r="R71" s="33"/>
      <c r="S71" s="33"/>
      <c r="T71" s="56">
        <v>0</v>
      </c>
      <c r="U71" s="32">
        <f t="shared" si="27"/>
        <v>0</v>
      </c>
    </row>
    <row r="72" spans="2:21" ht="34.5" thickBot="1" x14ac:dyDescent="0.3">
      <c r="B72" s="8"/>
      <c r="C72" s="154"/>
      <c r="D72" s="40" t="s">
        <v>11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63">
        <v>0</v>
      </c>
      <c r="O72" s="40"/>
      <c r="P72" s="40"/>
      <c r="Q72" s="40"/>
      <c r="R72" s="40"/>
      <c r="S72" s="40"/>
      <c r="T72" s="66">
        <v>0</v>
      </c>
      <c r="U72" s="32">
        <f t="shared" si="27"/>
        <v>0</v>
      </c>
    </row>
    <row r="73" spans="2:21" ht="15.75" thickBot="1" x14ac:dyDescent="0.3">
      <c r="B73" s="8"/>
      <c r="C73" s="119" t="s">
        <v>25</v>
      </c>
      <c r="D73" s="4" t="s">
        <v>8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24">
        <v>0</v>
      </c>
      <c r="O73" s="86"/>
      <c r="P73" s="87"/>
      <c r="Q73" s="87"/>
      <c r="R73" s="87"/>
      <c r="S73" s="87"/>
      <c r="T73" s="81">
        <v>0</v>
      </c>
      <c r="U73" s="31">
        <f t="shared" si="27"/>
        <v>0</v>
      </c>
    </row>
    <row r="74" spans="2:21" ht="21.75" thickBot="1" x14ac:dyDescent="0.3">
      <c r="B74" s="8"/>
      <c r="C74" s="119"/>
      <c r="D74" s="4" t="s">
        <v>9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24">
        <v>0</v>
      </c>
      <c r="O74" s="88"/>
      <c r="P74" s="85"/>
      <c r="Q74" s="85"/>
      <c r="R74" s="85"/>
      <c r="S74" s="85"/>
      <c r="T74" s="16">
        <v>0</v>
      </c>
      <c r="U74" s="31">
        <f t="shared" si="27"/>
        <v>0</v>
      </c>
    </row>
    <row r="75" spans="2:21" ht="21.75" thickBot="1" x14ac:dyDescent="0.3">
      <c r="B75" s="8"/>
      <c r="C75" s="119"/>
      <c r="D75" s="4" t="s">
        <v>10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24">
        <v>0</v>
      </c>
      <c r="O75" s="88"/>
      <c r="P75" s="85"/>
      <c r="Q75" s="85"/>
      <c r="R75" s="85"/>
      <c r="S75" s="85"/>
      <c r="T75" s="7">
        <v>0</v>
      </c>
      <c r="U75" s="31">
        <f t="shared" si="27"/>
        <v>0</v>
      </c>
    </row>
    <row r="76" spans="2:21" ht="32.25" thickBot="1" x14ac:dyDescent="0.3">
      <c r="B76" s="8"/>
      <c r="C76" s="120"/>
      <c r="D76" s="4" t="s">
        <v>11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24">
        <v>0</v>
      </c>
      <c r="O76" s="89"/>
      <c r="P76" s="90"/>
      <c r="Q76" s="90"/>
      <c r="R76" s="90"/>
      <c r="S76" s="90"/>
      <c r="T76" s="16">
        <v>0</v>
      </c>
      <c r="U76" s="31">
        <f t="shared" si="27"/>
        <v>0</v>
      </c>
    </row>
    <row r="77" spans="2:21" ht="59.25" customHeight="1" thickBot="1" x14ac:dyDescent="0.3">
      <c r="B77" s="8"/>
      <c r="C77" s="118" t="s">
        <v>26</v>
      </c>
      <c r="D77" s="4" t="s">
        <v>8</v>
      </c>
      <c r="E77" s="4">
        <f>SUM(E78:E80)</f>
        <v>0</v>
      </c>
      <c r="F77" s="4">
        <f t="shared" ref="F77:N77" si="28">SUM(F78:F80)</f>
        <v>0</v>
      </c>
      <c r="G77" s="4">
        <f t="shared" si="28"/>
        <v>70</v>
      </c>
      <c r="H77" s="4">
        <f t="shared" si="28"/>
        <v>0</v>
      </c>
      <c r="I77" s="4">
        <f t="shared" si="28"/>
        <v>0</v>
      </c>
      <c r="J77" s="4">
        <f t="shared" si="28"/>
        <v>910</v>
      </c>
      <c r="K77" s="4">
        <f t="shared" si="28"/>
        <v>99.760999999999996</v>
      </c>
      <c r="L77" s="4">
        <f t="shared" si="28"/>
        <v>0</v>
      </c>
      <c r="M77" s="4">
        <f t="shared" si="28"/>
        <v>0</v>
      </c>
      <c r="N77" s="24">
        <f t="shared" si="28"/>
        <v>121</v>
      </c>
      <c r="O77" s="91"/>
      <c r="P77" s="91"/>
      <c r="Q77" s="91"/>
      <c r="R77" s="91"/>
      <c r="S77" s="91"/>
      <c r="T77" s="7">
        <v>0</v>
      </c>
      <c r="U77" s="31">
        <f t="shared" ref="U77:U80" si="29">SUM(E77:T77)</f>
        <v>1200.761</v>
      </c>
    </row>
    <row r="78" spans="2:21" ht="21.75" thickBot="1" x14ac:dyDescent="0.3">
      <c r="B78" s="8"/>
      <c r="C78" s="119"/>
      <c r="D78" s="4" t="s">
        <v>9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24">
        <v>0</v>
      </c>
      <c r="O78" s="92"/>
      <c r="P78" s="92"/>
      <c r="Q78" s="92"/>
      <c r="R78" s="92"/>
      <c r="S78" s="92"/>
      <c r="T78" s="16">
        <v>0</v>
      </c>
      <c r="U78" s="31">
        <f t="shared" si="29"/>
        <v>0</v>
      </c>
    </row>
    <row r="79" spans="2:21" ht="21.75" thickBot="1" x14ac:dyDescent="0.3">
      <c r="B79" s="8"/>
      <c r="C79" s="119"/>
      <c r="D79" s="4" t="s">
        <v>10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24">
        <v>0</v>
      </c>
      <c r="O79" s="92"/>
      <c r="P79" s="92"/>
      <c r="Q79" s="92"/>
      <c r="R79" s="92"/>
      <c r="S79" s="92"/>
      <c r="T79" s="16">
        <v>0</v>
      </c>
      <c r="U79" s="31">
        <f t="shared" si="29"/>
        <v>0</v>
      </c>
    </row>
    <row r="80" spans="2:21" ht="32.25" thickBot="1" x14ac:dyDescent="0.3">
      <c r="B80" s="9"/>
      <c r="C80" s="120"/>
      <c r="D80" s="7" t="s">
        <v>11</v>
      </c>
      <c r="E80" s="7">
        <f>E84+E88+E92+E100+E104+E108</f>
        <v>0</v>
      </c>
      <c r="F80" s="7">
        <f t="shared" ref="F80:N80" si="30">F84+F88+F92+F100+F104+F108</f>
        <v>0</v>
      </c>
      <c r="G80" s="7">
        <f t="shared" si="30"/>
        <v>70</v>
      </c>
      <c r="H80" s="7">
        <f t="shared" si="30"/>
        <v>0</v>
      </c>
      <c r="I80" s="7">
        <f t="shared" si="30"/>
        <v>0</v>
      </c>
      <c r="J80" s="7">
        <f>J84+J88+J92+J100+J104+J108+J96</f>
        <v>910</v>
      </c>
      <c r="K80" s="7">
        <f t="shared" si="30"/>
        <v>99.760999999999996</v>
      </c>
      <c r="L80" s="7">
        <f t="shared" si="30"/>
        <v>0</v>
      </c>
      <c r="M80" s="7">
        <f t="shared" si="30"/>
        <v>0</v>
      </c>
      <c r="N80" s="26">
        <f t="shared" si="30"/>
        <v>121</v>
      </c>
      <c r="O80" s="93"/>
      <c r="P80" s="93"/>
      <c r="Q80" s="93"/>
      <c r="R80" s="93"/>
      <c r="S80" s="93"/>
      <c r="T80" s="4">
        <v>0</v>
      </c>
      <c r="U80" s="31">
        <f t="shared" si="29"/>
        <v>1200.761</v>
      </c>
    </row>
    <row r="81" spans="2:21" ht="26.25" customHeight="1" x14ac:dyDescent="0.25">
      <c r="B81" s="118"/>
      <c r="C81" s="153" t="s">
        <v>27</v>
      </c>
      <c r="D81" s="34" t="s">
        <v>8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175</v>
      </c>
      <c r="K81" s="35">
        <v>0</v>
      </c>
      <c r="L81" s="35">
        <v>0</v>
      </c>
      <c r="M81" s="35">
        <v>0</v>
      </c>
      <c r="N81" s="36">
        <v>0</v>
      </c>
      <c r="O81" s="55"/>
      <c r="P81" s="55"/>
      <c r="Q81" s="55"/>
      <c r="R81" s="55"/>
      <c r="S81" s="55"/>
      <c r="T81" s="58">
        <v>0</v>
      </c>
      <c r="U81" s="32">
        <f t="shared" ref="U81:U108" si="31">SUM(E81:T81)</f>
        <v>175</v>
      </c>
    </row>
    <row r="82" spans="2:21" ht="22.5" x14ac:dyDescent="0.25">
      <c r="B82" s="119"/>
      <c r="C82" s="168"/>
      <c r="D82" s="37" t="s">
        <v>9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8">
        <v>0</v>
      </c>
      <c r="O82" s="56"/>
      <c r="P82" s="56"/>
      <c r="Q82" s="56"/>
      <c r="R82" s="56"/>
      <c r="S82" s="56"/>
      <c r="T82" s="59">
        <v>0</v>
      </c>
      <c r="U82" s="32">
        <f t="shared" si="31"/>
        <v>0</v>
      </c>
    </row>
    <row r="83" spans="2:21" ht="22.5" x14ac:dyDescent="0.25">
      <c r="B83" s="119"/>
      <c r="C83" s="168"/>
      <c r="D83" s="37" t="s">
        <v>10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8">
        <v>0</v>
      </c>
      <c r="O83" s="56"/>
      <c r="P83" s="56"/>
      <c r="Q83" s="56"/>
      <c r="R83" s="56"/>
      <c r="S83" s="56"/>
      <c r="T83" s="59">
        <v>0</v>
      </c>
      <c r="U83" s="32">
        <f t="shared" si="31"/>
        <v>0</v>
      </c>
    </row>
    <row r="84" spans="2:21" ht="34.5" thickBot="1" x14ac:dyDescent="0.3">
      <c r="B84" s="119"/>
      <c r="C84" s="154"/>
      <c r="D84" s="39" t="s">
        <v>11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175</v>
      </c>
      <c r="K84" s="40">
        <v>0</v>
      </c>
      <c r="L84" s="40">
        <v>0</v>
      </c>
      <c r="M84" s="40">
        <v>0</v>
      </c>
      <c r="N84" s="41">
        <v>0</v>
      </c>
      <c r="O84" s="66"/>
      <c r="P84" s="66"/>
      <c r="Q84" s="66"/>
      <c r="R84" s="66"/>
      <c r="S84" s="66"/>
      <c r="T84" s="60">
        <v>0</v>
      </c>
      <c r="U84" s="32">
        <f t="shared" si="31"/>
        <v>175</v>
      </c>
    </row>
    <row r="85" spans="2:21" ht="22.5" customHeight="1" x14ac:dyDescent="0.25">
      <c r="B85" s="119"/>
      <c r="C85" s="153" t="s">
        <v>28</v>
      </c>
      <c r="D85" s="34" t="s">
        <v>8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50">
        <v>105</v>
      </c>
      <c r="K85" s="35">
        <v>0</v>
      </c>
      <c r="L85" s="35">
        <v>0</v>
      </c>
      <c r="M85" s="35">
        <v>0</v>
      </c>
      <c r="N85" s="36">
        <v>121</v>
      </c>
      <c r="O85" s="65"/>
      <c r="P85" s="65"/>
      <c r="Q85" s="65"/>
      <c r="R85" s="65"/>
      <c r="S85" s="65"/>
      <c r="T85" s="58">
        <v>0</v>
      </c>
      <c r="U85" s="32">
        <f t="shared" si="31"/>
        <v>226</v>
      </c>
    </row>
    <row r="86" spans="2:21" ht="22.5" x14ac:dyDescent="0.25">
      <c r="B86" s="119"/>
      <c r="C86" s="168"/>
      <c r="D86" s="37" t="s">
        <v>9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8">
        <v>0</v>
      </c>
      <c r="O86" s="56"/>
      <c r="P86" s="56"/>
      <c r="Q86" s="56"/>
      <c r="R86" s="56"/>
      <c r="S86" s="56"/>
      <c r="T86" s="59">
        <v>0</v>
      </c>
      <c r="U86" s="32">
        <f t="shared" si="31"/>
        <v>0</v>
      </c>
    </row>
    <row r="87" spans="2:21" ht="22.5" x14ac:dyDescent="0.25">
      <c r="B87" s="119"/>
      <c r="C87" s="168"/>
      <c r="D87" s="37" t="s">
        <v>10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8">
        <v>0</v>
      </c>
      <c r="O87" s="56"/>
      <c r="P87" s="56"/>
      <c r="Q87" s="56"/>
      <c r="R87" s="56"/>
      <c r="S87" s="56"/>
      <c r="T87" s="59">
        <v>0</v>
      </c>
      <c r="U87" s="32">
        <f t="shared" si="31"/>
        <v>0</v>
      </c>
    </row>
    <row r="88" spans="2:21" ht="34.5" thickBot="1" x14ac:dyDescent="0.3">
      <c r="B88" s="119"/>
      <c r="C88" s="154"/>
      <c r="D88" s="39" t="s">
        <v>11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105</v>
      </c>
      <c r="K88" s="40">
        <v>0</v>
      </c>
      <c r="L88" s="40">
        <v>0</v>
      </c>
      <c r="M88" s="40">
        <v>0</v>
      </c>
      <c r="N88" s="41">
        <v>121</v>
      </c>
      <c r="O88" s="66"/>
      <c r="P88" s="66"/>
      <c r="Q88" s="66"/>
      <c r="R88" s="66"/>
      <c r="S88" s="66"/>
      <c r="T88" s="60">
        <v>0</v>
      </c>
      <c r="U88" s="32">
        <f t="shared" si="31"/>
        <v>226</v>
      </c>
    </row>
    <row r="89" spans="2:21" ht="21" customHeight="1" x14ac:dyDescent="0.25">
      <c r="B89" s="119"/>
      <c r="C89" s="153" t="s">
        <v>29</v>
      </c>
      <c r="D89" s="34" t="s">
        <v>8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175</v>
      </c>
      <c r="K89" s="35">
        <v>0</v>
      </c>
      <c r="L89" s="35">
        <v>0</v>
      </c>
      <c r="M89" s="35">
        <v>0</v>
      </c>
      <c r="N89" s="36">
        <v>0</v>
      </c>
      <c r="O89" s="55"/>
      <c r="P89" s="55"/>
      <c r="Q89" s="55"/>
      <c r="R89" s="55"/>
      <c r="S89" s="55"/>
      <c r="T89" s="55">
        <v>0</v>
      </c>
      <c r="U89" s="32">
        <f t="shared" si="31"/>
        <v>175</v>
      </c>
    </row>
    <row r="90" spans="2:21" ht="22.5" x14ac:dyDescent="0.25">
      <c r="B90" s="119"/>
      <c r="C90" s="168"/>
      <c r="D90" s="37" t="s">
        <v>9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8">
        <v>0</v>
      </c>
      <c r="O90" s="56"/>
      <c r="P90" s="56"/>
      <c r="Q90" s="56"/>
      <c r="R90" s="56"/>
      <c r="S90" s="56"/>
      <c r="T90" s="56">
        <v>0</v>
      </c>
      <c r="U90" s="32">
        <f t="shared" si="31"/>
        <v>0</v>
      </c>
    </row>
    <row r="91" spans="2:21" ht="22.5" x14ac:dyDescent="0.25">
      <c r="B91" s="119"/>
      <c r="C91" s="168"/>
      <c r="D91" s="37" t="s">
        <v>10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8">
        <v>0</v>
      </c>
      <c r="O91" s="56"/>
      <c r="P91" s="56"/>
      <c r="Q91" s="56"/>
      <c r="R91" s="56"/>
      <c r="S91" s="56"/>
      <c r="T91" s="56">
        <v>0</v>
      </c>
      <c r="U91" s="32">
        <f t="shared" si="31"/>
        <v>0</v>
      </c>
    </row>
    <row r="92" spans="2:21" ht="34.5" thickBot="1" x14ac:dyDescent="0.3">
      <c r="B92" s="119"/>
      <c r="C92" s="154"/>
      <c r="D92" s="39" t="s">
        <v>11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175</v>
      </c>
      <c r="K92" s="40">
        <v>0</v>
      </c>
      <c r="L92" s="40">
        <v>0</v>
      </c>
      <c r="M92" s="40">
        <v>0</v>
      </c>
      <c r="N92" s="41">
        <v>0</v>
      </c>
      <c r="O92" s="57"/>
      <c r="P92" s="57"/>
      <c r="Q92" s="57"/>
      <c r="R92" s="57"/>
      <c r="S92" s="57"/>
      <c r="T92" s="57">
        <v>0</v>
      </c>
      <c r="U92" s="32">
        <f t="shared" si="31"/>
        <v>175</v>
      </c>
    </row>
    <row r="93" spans="2:21" ht="28.5" customHeight="1" x14ac:dyDescent="0.25">
      <c r="B93" s="119"/>
      <c r="C93" s="153" t="s">
        <v>30</v>
      </c>
      <c r="D93" s="34" t="s">
        <v>8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140</v>
      </c>
      <c r="K93" s="35">
        <v>0</v>
      </c>
      <c r="L93" s="35">
        <v>0</v>
      </c>
      <c r="M93" s="35">
        <v>0</v>
      </c>
      <c r="N93" s="36">
        <v>0</v>
      </c>
      <c r="O93" s="65"/>
      <c r="P93" s="65"/>
      <c r="Q93" s="65"/>
      <c r="R93" s="65"/>
      <c r="S93" s="65"/>
      <c r="T93" s="58">
        <v>0</v>
      </c>
      <c r="U93" s="32">
        <f t="shared" si="31"/>
        <v>140</v>
      </c>
    </row>
    <row r="94" spans="2:21" ht="22.5" x14ac:dyDescent="0.25">
      <c r="B94" s="119"/>
      <c r="C94" s="168"/>
      <c r="D94" s="37" t="s">
        <v>9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8">
        <v>0</v>
      </c>
      <c r="O94" s="56"/>
      <c r="P94" s="56"/>
      <c r="Q94" s="56"/>
      <c r="R94" s="56"/>
      <c r="S94" s="56"/>
      <c r="T94" s="59">
        <v>0</v>
      </c>
      <c r="U94" s="32">
        <f t="shared" si="31"/>
        <v>0</v>
      </c>
    </row>
    <row r="95" spans="2:21" ht="22.5" x14ac:dyDescent="0.25">
      <c r="B95" s="119"/>
      <c r="C95" s="168"/>
      <c r="D95" s="37" t="s">
        <v>10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8">
        <v>0</v>
      </c>
      <c r="O95" s="56"/>
      <c r="P95" s="56"/>
      <c r="Q95" s="56"/>
      <c r="R95" s="56"/>
      <c r="S95" s="56"/>
      <c r="T95" s="59">
        <v>0</v>
      </c>
      <c r="U95" s="32">
        <f t="shared" si="31"/>
        <v>0</v>
      </c>
    </row>
    <row r="96" spans="2:21" ht="34.5" thickBot="1" x14ac:dyDescent="0.3">
      <c r="B96" s="119"/>
      <c r="C96" s="154"/>
      <c r="D96" s="39" t="s">
        <v>11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140</v>
      </c>
      <c r="K96" s="40">
        <v>0</v>
      </c>
      <c r="L96" s="40">
        <v>0</v>
      </c>
      <c r="M96" s="40">
        <v>0</v>
      </c>
      <c r="N96" s="41">
        <v>0</v>
      </c>
      <c r="O96" s="66"/>
      <c r="P96" s="66"/>
      <c r="Q96" s="66"/>
      <c r="R96" s="66"/>
      <c r="S96" s="66"/>
      <c r="T96" s="60">
        <v>0</v>
      </c>
      <c r="U96" s="32">
        <f t="shared" si="31"/>
        <v>140</v>
      </c>
    </row>
    <row r="97" spans="2:21" ht="21" customHeight="1" x14ac:dyDescent="0.25">
      <c r="B97" s="119"/>
      <c r="C97" s="153" t="s">
        <v>31</v>
      </c>
      <c r="D97" s="34" t="s">
        <v>8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105</v>
      </c>
      <c r="K97" s="35">
        <v>0</v>
      </c>
      <c r="L97" s="35">
        <v>0</v>
      </c>
      <c r="M97" s="35">
        <v>0</v>
      </c>
      <c r="N97" s="36">
        <v>0</v>
      </c>
      <c r="O97" s="55"/>
      <c r="P97" s="55"/>
      <c r="Q97" s="55"/>
      <c r="R97" s="55"/>
      <c r="S97" s="55"/>
      <c r="T97" s="55">
        <v>0</v>
      </c>
      <c r="U97" s="32">
        <f t="shared" si="31"/>
        <v>105</v>
      </c>
    </row>
    <row r="98" spans="2:21" ht="22.5" x14ac:dyDescent="0.25">
      <c r="B98" s="119"/>
      <c r="C98" s="168"/>
      <c r="D98" s="37" t="s">
        <v>9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8">
        <v>0</v>
      </c>
      <c r="O98" s="56"/>
      <c r="P98" s="56"/>
      <c r="Q98" s="56"/>
      <c r="R98" s="56"/>
      <c r="S98" s="56"/>
      <c r="T98" s="56">
        <v>0</v>
      </c>
      <c r="U98" s="32">
        <f t="shared" si="31"/>
        <v>0</v>
      </c>
    </row>
    <row r="99" spans="2:21" ht="22.5" x14ac:dyDescent="0.25">
      <c r="B99" s="119"/>
      <c r="C99" s="168"/>
      <c r="D99" s="37" t="s">
        <v>10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8">
        <v>0</v>
      </c>
      <c r="O99" s="56"/>
      <c r="P99" s="56"/>
      <c r="Q99" s="56"/>
      <c r="R99" s="56"/>
      <c r="S99" s="56"/>
      <c r="T99" s="56">
        <v>0</v>
      </c>
      <c r="U99" s="32">
        <f t="shared" si="31"/>
        <v>0</v>
      </c>
    </row>
    <row r="100" spans="2:21" ht="34.5" thickBot="1" x14ac:dyDescent="0.3">
      <c r="B100" s="119"/>
      <c r="C100" s="154"/>
      <c r="D100" s="39" t="s">
        <v>11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105</v>
      </c>
      <c r="K100" s="40">
        <v>0</v>
      </c>
      <c r="L100" s="40">
        <v>0</v>
      </c>
      <c r="M100" s="40">
        <v>0</v>
      </c>
      <c r="N100" s="41">
        <v>0</v>
      </c>
      <c r="O100" s="57"/>
      <c r="P100" s="57"/>
      <c r="Q100" s="57"/>
      <c r="R100" s="57"/>
      <c r="S100" s="57"/>
      <c r="T100" s="57">
        <v>0</v>
      </c>
      <c r="U100" s="32">
        <f t="shared" si="31"/>
        <v>105</v>
      </c>
    </row>
    <row r="101" spans="2:21" ht="24.75" customHeight="1" x14ac:dyDescent="0.25">
      <c r="B101" s="119"/>
      <c r="C101" s="153" t="s">
        <v>32</v>
      </c>
      <c r="D101" s="34" t="s">
        <v>8</v>
      </c>
      <c r="E101" s="35">
        <v>0</v>
      </c>
      <c r="F101" s="35">
        <v>0</v>
      </c>
      <c r="G101" s="35">
        <v>70</v>
      </c>
      <c r="H101" s="35">
        <v>0</v>
      </c>
      <c r="I101" s="35">
        <v>0</v>
      </c>
      <c r="J101" s="35">
        <v>210</v>
      </c>
      <c r="K101" s="35">
        <v>0</v>
      </c>
      <c r="L101" s="35">
        <v>0</v>
      </c>
      <c r="M101" s="35">
        <v>0</v>
      </c>
      <c r="N101" s="36">
        <v>0</v>
      </c>
      <c r="O101" s="65"/>
      <c r="P101" s="65"/>
      <c r="Q101" s="65"/>
      <c r="R101" s="65"/>
      <c r="S101" s="65"/>
      <c r="T101" s="58">
        <v>0</v>
      </c>
      <c r="U101" s="32">
        <f t="shared" si="31"/>
        <v>280</v>
      </c>
    </row>
    <row r="102" spans="2:21" ht="22.5" x14ac:dyDescent="0.25">
      <c r="B102" s="119"/>
      <c r="C102" s="168"/>
      <c r="D102" s="37" t="s">
        <v>9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8">
        <v>0</v>
      </c>
      <c r="O102" s="56"/>
      <c r="P102" s="56"/>
      <c r="Q102" s="56"/>
      <c r="R102" s="56"/>
      <c r="S102" s="56"/>
      <c r="T102" s="59">
        <v>0</v>
      </c>
      <c r="U102" s="32">
        <f t="shared" si="31"/>
        <v>0</v>
      </c>
    </row>
    <row r="103" spans="2:21" ht="22.5" x14ac:dyDescent="0.25">
      <c r="B103" s="119"/>
      <c r="C103" s="168"/>
      <c r="D103" s="37" t="s">
        <v>10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8">
        <v>0</v>
      </c>
      <c r="O103" s="56"/>
      <c r="P103" s="56"/>
      <c r="Q103" s="56"/>
      <c r="R103" s="56"/>
      <c r="S103" s="56"/>
      <c r="T103" s="59">
        <v>0</v>
      </c>
      <c r="U103" s="32">
        <f t="shared" si="31"/>
        <v>0</v>
      </c>
    </row>
    <row r="104" spans="2:21" ht="34.5" thickBot="1" x14ac:dyDescent="0.3">
      <c r="B104" s="119"/>
      <c r="C104" s="154"/>
      <c r="D104" s="39" t="s">
        <v>11</v>
      </c>
      <c r="E104" s="40">
        <v>0</v>
      </c>
      <c r="F104" s="40">
        <v>0</v>
      </c>
      <c r="G104" s="40">
        <v>70</v>
      </c>
      <c r="H104" s="40">
        <v>0</v>
      </c>
      <c r="I104" s="40">
        <v>0</v>
      </c>
      <c r="J104" s="40">
        <v>210</v>
      </c>
      <c r="K104" s="40">
        <v>0</v>
      </c>
      <c r="L104" s="40">
        <v>0</v>
      </c>
      <c r="M104" s="40">
        <v>0</v>
      </c>
      <c r="N104" s="41">
        <v>0</v>
      </c>
      <c r="O104" s="66"/>
      <c r="P104" s="66"/>
      <c r="Q104" s="66"/>
      <c r="R104" s="66"/>
      <c r="S104" s="66"/>
      <c r="T104" s="60">
        <v>0</v>
      </c>
      <c r="U104" s="32">
        <f t="shared" si="31"/>
        <v>280</v>
      </c>
    </row>
    <row r="105" spans="2:21" ht="18" customHeight="1" x14ac:dyDescent="0.25">
      <c r="B105" s="119"/>
      <c r="C105" s="153" t="s">
        <v>33</v>
      </c>
      <c r="D105" s="47" t="s">
        <v>8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99.760999999999996</v>
      </c>
      <c r="L105" s="45">
        <v>0</v>
      </c>
      <c r="M105" s="45">
        <v>0</v>
      </c>
      <c r="N105" s="49">
        <v>0</v>
      </c>
      <c r="O105" s="55"/>
      <c r="P105" s="55"/>
      <c r="Q105" s="55"/>
      <c r="R105" s="55"/>
      <c r="S105" s="55"/>
      <c r="T105" s="55">
        <v>0</v>
      </c>
      <c r="U105" s="32">
        <f t="shared" si="31"/>
        <v>99.760999999999996</v>
      </c>
    </row>
    <row r="106" spans="2:21" ht="22.5" x14ac:dyDescent="0.25">
      <c r="B106" s="119"/>
      <c r="C106" s="168"/>
      <c r="D106" s="37" t="s">
        <v>9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8">
        <v>0</v>
      </c>
      <c r="O106" s="56"/>
      <c r="P106" s="56"/>
      <c r="Q106" s="56"/>
      <c r="R106" s="56"/>
      <c r="S106" s="56"/>
      <c r="T106" s="56">
        <v>0</v>
      </c>
      <c r="U106" s="32">
        <f t="shared" si="31"/>
        <v>0</v>
      </c>
    </row>
    <row r="107" spans="2:21" ht="22.5" x14ac:dyDescent="0.25">
      <c r="B107" s="119"/>
      <c r="C107" s="168"/>
      <c r="D107" s="37" t="s">
        <v>10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8">
        <v>0</v>
      </c>
      <c r="O107" s="56"/>
      <c r="P107" s="56"/>
      <c r="Q107" s="56"/>
      <c r="R107" s="56"/>
      <c r="S107" s="56"/>
      <c r="T107" s="56">
        <v>0</v>
      </c>
      <c r="U107" s="32">
        <f t="shared" si="31"/>
        <v>0</v>
      </c>
    </row>
    <row r="108" spans="2:21" ht="34.5" thickBot="1" x14ac:dyDescent="0.3">
      <c r="B108" s="119"/>
      <c r="C108" s="154"/>
      <c r="D108" s="42" t="s">
        <v>11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99.760999999999996</v>
      </c>
      <c r="L108" s="43">
        <v>0</v>
      </c>
      <c r="M108" s="43">
        <v>0</v>
      </c>
      <c r="N108" s="44">
        <v>0</v>
      </c>
      <c r="O108" s="57"/>
      <c r="P108" s="57"/>
      <c r="Q108" s="57"/>
      <c r="R108" s="57"/>
      <c r="S108" s="57"/>
      <c r="T108" s="57">
        <v>0</v>
      </c>
      <c r="U108" s="32">
        <f t="shared" si="31"/>
        <v>99.760999999999996</v>
      </c>
    </row>
    <row r="109" spans="2:21" ht="40.5" customHeight="1" thickBot="1" x14ac:dyDescent="0.3">
      <c r="B109" s="119"/>
      <c r="C109" s="118" t="s">
        <v>34</v>
      </c>
      <c r="D109" s="28" t="s">
        <v>8</v>
      </c>
      <c r="E109" s="16">
        <f>SUM(E110:E112)</f>
        <v>0</v>
      </c>
      <c r="F109" s="16">
        <f t="shared" ref="F109:O109" si="32">SUM(F110:F112)</f>
        <v>0</v>
      </c>
      <c r="G109" s="16">
        <f t="shared" si="32"/>
        <v>0</v>
      </c>
      <c r="H109" s="16">
        <f t="shared" si="32"/>
        <v>0</v>
      </c>
      <c r="I109" s="16">
        <f t="shared" si="32"/>
        <v>156.93809999999999</v>
      </c>
      <c r="J109" s="16">
        <f t="shared" si="32"/>
        <v>3405.8654000000001</v>
      </c>
      <c r="K109" s="16">
        <f t="shared" si="32"/>
        <v>1796.7558599999998</v>
      </c>
      <c r="L109" s="16">
        <f t="shared" si="32"/>
        <v>1952.65</v>
      </c>
      <c r="M109" s="16">
        <f t="shared" si="32"/>
        <v>349.35599999999999</v>
      </c>
      <c r="N109" s="5">
        <f t="shared" si="32"/>
        <v>0</v>
      </c>
      <c r="O109" s="28">
        <f t="shared" si="32"/>
        <v>36</v>
      </c>
      <c r="P109" s="5"/>
      <c r="Q109" s="28"/>
      <c r="R109" s="5"/>
      <c r="S109" s="28"/>
      <c r="T109" s="28">
        <v>0</v>
      </c>
      <c r="U109" s="31">
        <f>SUM(E109:T109)</f>
        <v>7697.5653599999987</v>
      </c>
    </row>
    <row r="110" spans="2:21" ht="21.75" thickBot="1" x14ac:dyDescent="0.3">
      <c r="B110" s="119"/>
      <c r="C110" s="119"/>
      <c r="D110" s="15" t="s">
        <v>9</v>
      </c>
      <c r="E110" s="4">
        <f>E114+E118+E122+E126+E130+E134+E138</f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24">
        <v>0</v>
      </c>
      <c r="O110" s="15">
        <v>0</v>
      </c>
      <c r="P110" s="24"/>
      <c r="Q110" s="15"/>
      <c r="R110" s="24"/>
      <c r="S110" s="15"/>
      <c r="T110" s="28">
        <v>0</v>
      </c>
      <c r="U110" s="31">
        <f t="shared" ref="U110:U116" si="33">SUM(E110:T110)</f>
        <v>0</v>
      </c>
    </row>
    <row r="111" spans="2:21" ht="21.75" thickBot="1" x14ac:dyDescent="0.3">
      <c r="B111" s="119"/>
      <c r="C111" s="119"/>
      <c r="D111" s="15" t="s">
        <v>10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24">
        <v>0</v>
      </c>
      <c r="O111" s="15">
        <v>0</v>
      </c>
      <c r="P111" s="24"/>
      <c r="Q111" s="15"/>
      <c r="R111" s="24"/>
      <c r="S111" s="15"/>
      <c r="T111" s="28">
        <v>0</v>
      </c>
      <c r="U111" s="31">
        <f t="shared" si="33"/>
        <v>0</v>
      </c>
    </row>
    <row r="112" spans="2:21" ht="32.25" thickBot="1" x14ac:dyDescent="0.3">
      <c r="B112" s="119"/>
      <c r="C112" s="120"/>
      <c r="D112" s="15" t="s">
        <v>11</v>
      </c>
      <c r="E112" s="4">
        <f>E116+E120+E124+E128+E132+E136+E140</f>
        <v>0</v>
      </c>
      <c r="F112" s="4">
        <f t="shared" ref="F112:O112" si="34">F116+F120+F124+F128+F132+F136+F140</f>
        <v>0</v>
      </c>
      <c r="G112" s="4">
        <f t="shared" si="34"/>
        <v>0</v>
      </c>
      <c r="H112" s="4">
        <f t="shared" si="34"/>
        <v>0</v>
      </c>
      <c r="I112" s="4">
        <f t="shared" si="34"/>
        <v>156.93809999999999</v>
      </c>
      <c r="J112" s="4">
        <f t="shared" si="34"/>
        <v>3405.8654000000001</v>
      </c>
      <c r="K112" s="4">
        <f t="shared" si="34"/>
        <v>1796.7558599999998</v>
      </c>
      <c r="L112" s="4">
        <f t="shared" si="34"/>
        <v>1952.65</v>
      </c>
      <c r="M112" s="4">
        <f t="shared" si="34"/>
        <v>349.35599999999999</v>
      </c>
      <c r="N112" s="24">
        <f t="shared" si="34"/>
        <v>0</v>
      </c>
      <c r="O112" s="15">
        <f t="shared" si="34"/>
        <v>36</v>
      </c>
      <c r="P112" s="24"/>
      <c r="Q112" s="15"/>
      <c r="R112" s="24"/>
      <c r="S112" s="15"/>
      <c r="T112" s="28">
        <v>0</v>
      </c>
      <c r="U112" s="31">
        <f t="shared" si="33"/>
        <v>7697.5653599999987</v>
      </c>
    </row>
    <row r="113" spans="2:21" ht="23.25" customHeight="1" x14ac:dyDescent="0.25">
      <c r="B113" s="119"/>
      <c r="C113" s="153" t="s">
        <v>35</v>
      </c>
      <c r="D113" s="47" t="s">
        <v>8</v>
      </c>
      <c r="E113" s="45">
        <v>0</v>
      </c>
      <c r="F113" s="45">
        <v>0</v>
      </c>
      <c r="G113" s="45">
        <v>0</v>
      </c>
      <c r="H113" s="45">
        <v>0</v>
      </c>
      <c r="I113" s="45">
        <v>156.93809999999999</v>
      </c>
      <c r="J113" s="45">
        <v>481.66969999999998</v>
      </c>
      <c r="K113" s="45">
        <v>0</v>
      </c>
      <c r="L113" s="45">
        <v>1300</v>
      </c>
      <c r="M113" s="45">
        <v>349.35599999999999</v>
      </c>
      <c r="N113" s="49">
        <v>0</v>
      </c>
      <c r="O113" s="55"/>
      <c r="P113" s="55"/>
      <c r="Q113" s="55"/>
      <c r="R113" s="55"/>
      <c r="S113" s="55"/>
      <c r="T113" s="58">
        <v>0</v>
      </c>
      <c r="U113" s="32">
        <f t="shared" si="33"/>
        <v>2287.9638</v>
      </c>
    </row>
    <row r="114" spans="2:21" ht="22.5" x14ac:dyDescent="0.25">
      <c r="B114" s="119"/>
      <c r="C114" s="168"/>
      <c r="D114" s="37" t="s">
        <v>9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8">
        <v>0</v>
      </c>
      <c r="O114" s="56"/>
      <c r="P114" s="56"/>
      <c r="Q114" s="56"/>
      <c r="R114" s="56"/>
      <c r="S114" s="56"/>
      <c r="T114" s="59">
        <v>0</v>
      </c>
      <c r="U114" s="32">
        <f t="shared" si="33"/>
        <v>0</v>
      </c>
    </row>
    <row r="115" spans="2:21" ht="22.5" x14ac:dyDescent="0.25">
      <c r="B115" s="119"/>
      <c r="C115" s="168"/>
      <c r="D115" s="37" t="s">
        <v>10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8">
        <v>0</v>
      </c>
      <c r="O115" s="56"/>
      <c r="P115" s="56"/>
      <c r="Q115" s="56"/>
      <c r="R115" s="56"/>
      <c r="S115" s="56"/>
      <c r="T115" s="59">
        <v>0</v>
      </c>
      <c r="U115" s="32">
        <f t="shared" si="33"/>
        <v>0</v>
      </c>
    </row>
    <row r="116" spans="2:21" ht="34.5" thickBot="1" x14ac:dyDescent="0.3">
      <c r="B116" s="119"/>
      <c r="C116" s="154"/>
      <c r="D116" s="39" t="s">
        <v>11</v>
      </c>
      <c r="E116" s="40">
        <v>0</v>
      </c>
      <c r="F116" s="40">
        <v>0</v>
      </c>
      <c r="G116" s="40">
        <v>0</v>
      </c>
      <c r="H116" s="40">
        <v>0</v>
      </c>
      <c r="I116" s="40">
        <v>156.93809999999999</v>
      </c>
      <c r="J116" s="40">
        <v>481.66969999999998</v>
      </c>
      <c r="K116" s="40">
        <v>0</v>
      </c>
      <c r="L116" s="40">
        <v>1300</v>
      </c>
      <c r="M116" s="40">
        <v>349.35599999999999</v>
      </c>
      <c r="N116" s="41">
        <v>0</v>
      </c>
      <c r="O116" s="66"/>
      <c r="P116" s="66"/>
      <c r="Q116" s="66"/>
      <c r="R116" s="66"/>
      <c r="S116" s="66"/>
      <c r="T116" s="60">
        <v>0</v>
      </c>
      <c r="U116" s="32">
        <f t="shared" si="33"/>
        <v>2287.9638</v>
      </c>
    </row>
    <row r="117" spans="2:21" ht="27.75" customHeight="1" x14ac:dyDescent="0.25">
      <c r="B117" s="119"/>
      <c r="C117" s="153" t="s">
        <v>36</v>
      </c>
      <c r="D117" s="47" t="s">
        <v>8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1238.367</v>
      </c>
      <c r="K117" s="45">
        <v>0</v>
      </c>
      <c r="L117" s="45">
        <v>0</v>
      </c>
      <c r="M117" s="45">
        <v>0</v>
      </c>
      <c r="N117" s="49">
        <v>0</v>
      </c>
      <c r="O117" s="58"/>
      <c r="P117" s="65"/>
      <c r="Q117" s="65"/>
      <c r="R117" s="65"/>
      <c r="S117" s="65"/>
      <c r="T117" s="65">
        <v>0</v>
      </c>
      <c r="U117" s="32">
        <f t="shared" ref="U117:U140" si="35">SUM(E117:T117)</f>
        <v>1238.367</v>
      </c>
    </row>
    <row r="118" spans="2:21" ht="22.5" x14ac:dyDescent="0.25">
      <c r="B118" s="119"/>
      <c r="C118" s="168"/>
      <c r="D118" s="37" t="s">
        <v>9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62">
        <v>0</v>
      </c>
      <c r="O118" s="33"/>
      <c r="P118" s="33"/>
      <c r="Q118" s="33"/>
      <c r="R118" s="33"/>
      <c r="S118" s="33"/>
      <c r="T118" s="56">
        <v>0</v>
      </c>
      <c r="U118" s="32">
        <f t="shared" si="35"/>
        <v>0</v>
      </c>
    </row>
    <row r="119" spans="2:21" ht="23.25" thickBot="1" x14ac:dyDescent="0.3">
      <c r="B119" s="119"/>
      <c r="C119" s="168"/>
      <c r="D119" s="37" t="s">
        <v>10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62">
        <v>0</v>
      </c>
      <c r="O119" s="33"/>
      <c r="P119" s="33"/>
      <c r="Q119" s="33"/>
      <c r="R119" s="33"/>
      <c r="S119" s="33"/>
      <c r="T119" s="57">
        <v>0</v>
      </c>
      <c r="U119" s="32">
        <f t="shared" si="35"/>
        <v>0</v>
      </c>
    </row>
    <row r="120" spans="2:21" ht="34.5" thickBot="1" x14ac:dyDescent="0.3">
      <c r="B120" s="119"/>
      <c r="C120" s="154"/>
      <c r="D120" s="42" t="s">
        <v>11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1238.367</v>
      </c>
      <c r="K120" s="43">
        <v>0</v>
      </c>
      <c r="L120" s="43">
        <v>0</v>
      </c>
      <c r="M120" s="43">
        <v>0</v>
      </c>
      <c r="N120" s="44">
        <v>0</v>
      </c>
      <c r="O120" s="82"/>
      <c r="P120" s="10"/>
      <c r="Q120" s="10"/>
      <c r="R120" s="10"/>
      <c r="S120" s="10"/>
      <c r="T120" s="68">
        <v>0</v>
      </c>
      <c r="U120" s="32">
        <f t="shared" si="35"/>
        <v>1238.367</v>
      </c>
    </row>
    <row r="121" spans="2:21" ht="38.25" customHeight="1" x14ac:dyDescent="0.25">
      <c r="B121" s="119"/>
      <c r="C121" s="153" t="s">
        <v>37</v>
      </c>
      <c r="D121" s="34" t="s">
        <v>8</v>
      </c>
      <c r="E121" s="35">
        <v>0</v>
      </c>
      <c r="F121" s="35">
        <v>0</v>
      </c>
      <c r="G121" s="35">
        <v>0</v>
      </c>
      <c r="H121" s="35">
        <v>0</v>
      </c>
      <c r="I121" s="50">
        <v>0</v>
      </c>
      <c r="J121" s="35">
        <v>147.9597</v>
      </c>
      <c r="K121" s="35">
        <v>377.48185999999998</v>
      </c>
      <c r="L121" s="35">
        <v>0</v>
      </c>
      <c r="M121" s="35">
        <v>0</v>
      </c>
      <c r="N121" s="36">
        <v>0</v>
      </c>
      <c r="O121" s="55"/>
      <c r="P121" s="55"/>
      <c r="Q121" s="55"/>
      <c r="R121" s="55"/>
      <c r="S121" s="55"/>
      <c r="T121" s="64">
        <v>0</v>
      </c>
      <c r="U121" s="32">
        <f t="shared" si="35"/>
        <v>525.44155999999998</v>
      </c>
    </row>
    <row r="122" spans="2:21" ht="22.5" x14ac:dyDescent="0.25">
      <c r="B122" s="119"/>
      <c r="C122" s="168"/>
      <c r="D122" s="37" t="s">
        <v>9</v>
      </c>
      <c r="E122" s="33">
        <v>0</v>
      </c>
      <c r="F122" s="33">
        <v>0</v>
      </c>
      <c r="G122" s="33">
        <v>0</v>
      </c>
      <c r="H122" s="33">
        <v>0</v>
      </c>
      <c r="I122" s="46">
        <v>0</v>
      </c>
      <c r="J122" s="33">
        <v>0</v>
      </c>
      <c r="K122" s="33">
        <v>0</v>
      </c>
      <c r="L122" s="33">
        <v>0</v>
      </c>
      <c r="M122" s="33">
        <v>0</v>
      </c>
      <c r="N122" s="38">
        <v>0</v>
      </c>
      <c r="O122" s="56"/>
      <c r="P122" s="56"/>
      <c r="Q122" s="56"/>
      <c r="R122" s="56"/>
      <c r="S122" s="56"/>
      <c r="T122" s="59">
        <v>0</v>
      </c>
      <c r="U122" s="32">
        <f t="shared" si="35"/>
        <v>0</v>
      </c>
    </row>
    <row r="123" spans="2:21" ht="22.5" x14ac:dyDescent="0.25">
      <c r="B123" s="119"/>
      <c r="C123" s="168"/>
      <c r="D123" s="37" t="s">
        <v>10</v>
      </c>
      <c r="E123" s="33">
        <v>0</v>
      </c>
      <c r="F123" s="33">
        <v>0</v>
      </c>
      <c r="G123" s="33">
        <v>0</v>
      </c>
      <c r="H123" s="33">
        <v>0</v>
      </c>
      <c r="I123" s="46">
        <v>0</v>
      </c>
      <c r="J123" s="33">
        <v>0</v>
      </c>
      <c r="K123" s="33">
        <v>0</v>
      </c>
      <c r="L123" s="33">
        <v>0</v>
      </c>
      <c r="M123" s="33">
        <v>0</v>
      </c>
      <c r="N123" s="38">
        <v>0</v>
      </c>
      <c r="O123" s="56"/>
      <c r="P123" s="56"/>
      <c r="Q123" s="56"/>
      <c r="R123" s="56"/>
      <c r="S123" s="56"/>
      <c r="T123" s="59">
        <v>0</v>
      </c>
      <c r="U123" s="32">
        <f t="shared" si="35"/>
        <v>0</v>
      </c>
    </row>
    <row r="124" spans="2:21" ht="34.5" thickBot="1" x14ac:dyDescent="0.3">
      <c r="B124" s="119"/>
      <c r="C124" s="154"/>
      <c r="D124" s="39" t="s">
        <v>11</v>
      </c>
      <c r="E124" s="40">
        <v>0</v>
      </c>
      <c r="F124" s="40">
        <v>0</v>
      </c>
      <c r="G124" s="40">
        <v>0</v>
      </c>
      <c r="H124" s="40">
        <v>0</v>
      </c>
      <c r="I124" s="51">
        <v>0</v>
      </c>
      <c r="J124" s="40">
        <v>147.9597</v>
      </c>
      <c r="K124" s="40">
        <v>377.48185999999998</v>
      </c>
      <c r="L124" s="40">
        <v>0</v>
      </c>
      <c r="M124" s="40">
        <v>0</v>
      </c>
      <c r="N124" s="41">
        <v>0</v>
      </c>
      <c r="O124" s="66"/>
      <c r="P124" s="66"/>
      <c r="Q124" s="66"/>
      <c r="R124" s="66"/>
      <c r="S124" s="66"/>
      <c r="T124" s="60">
        <v>0</v>
      </c>
      <c r="U124" s="32">
        <f t="shared" si="35"/>
        <v>525.44155999999998</v>
      </c>
    </row>
    <row r="125" spans="2:21" ht="29.25" customHeight="1" x14ac:dyDescent="0.25">
      <c r="B125" s="119"/>
      <c r="C125" s="153" t="s">
        <v>38</v>
      </c>
      <c r="D125" s="47" t="s">
        <v>8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808.34900000000005</v>
      </c>
      <c r="K125" s="45">
        <v>0</v>
      </c>
      <c r="L125" s="45">
        <v>0</v>
      </c>
      <c r="M125" s="45">
        <v>0</v>
      </c>
      <c r="N125" s="49">
        <v>0</v>
      </c>
      <c r="O125" s="55"/>
      <c r="P125" s="55"/>
      <c r="Q125" s="55"/>
      <c r="R125" s="55"/>
      <c r="S125" s="55"/>
      <c r="T125" s="55">
        <v>0</v>
      </c>
      <c r="U125" s="32">
        <f t="shared" si="35"/>
        <v>808.34900000000005</v>
      </c>
    </row>
    <row r="126" spans="2:21" ht="22.5" x14ac:dyDescent="0.25">
      <c r="B126" s="119"/>
      <c r="C126" s="168"/>
      <c r="D126" s="37" t="s">
        <v>9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8">
        <v>0</v>
      </c>
      <c r="O126" s="56"/>
      <c r="P126" s="56"/>
      <c r="Q126" s="56"/>
      <c r="R126" s="56"/>
      <c r="S126" s="56"/>
      <c r="T126" s="56">
        <v>0</v>
      </c>
      <c r="U126" s="32">
        <f t="shared" si="35"/>
        <v>0</v>
      </c>
    </row>
    <row r="127" spans="2:21" ht="22.5" x14ac:dyDescent="0.25">
      <c r="B127" s="119"/>
      <c r="C127" s="168"/>
      <c r="D127" s="37" t="s">
        <v>10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8">
        <v>0</v>
      </c>
      <c r="O127" s="56"/>
      <c r="P127" s="56"/>
      <c r="Q127" s="56"/>
      <c r="R127" s="56"/>
      <c r="S127" s="56"/>
      <c r="T127" s="56">
        <v>0</v>
      </c>
      <c r="U127" s="32">
        <f t="shared" si="35"/>
        <v>0</v>
      </c>
    </row>
    <row r="128" spans="2:21" ht="34.5" thickBot="1" x14ac:dyDescent="0.3">
      <c r="B128" s="119"/>
      <c r="C128" s="154"/>
      <c r="D128" s="42" t="s">
        <v>11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808.34900000000005</v>
      </c>
      <c r="K128" s="43">
        <v>0</v>
      </c>
      <c r="L128" s="43">
        <v>0</v>
      </c>
      <c r="M128" s="43">
        <v>0</v>
      </c>
      <c r="N128" s="44">
        <v>0</v>
      </c>
      <c r="O128" s="57"/>
      <c r="P128" s="57"/>
      <c r="Q128" s="57"/>
      <c r="R128" s="57"/>
      <c r="S128" s="57"/>
      <c r="T128" s="57">
        <v>0</v>
      </c>
      <c r="U128" s="32">
        <f t="shared" si="35"/>
        <v>808.34900000000005</v>
      </c>
    </row>
    <row r="129" spans="2:21" ht="32.25" customHeight="1" x14ac:dyDescent="0.25">
      <c r="B129" s="119"/>
      <c r="C129" s="153" t="s">
        <v>39</v>
      </c>
      <c r="D129" s="34" t="s">
        <v>8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729.52</v>
      </c>
      <c r="K129" s="35">
        <v>0</v>
      </c>
      <c r="L129" s="35">
        <v>0</v>
      </c>
      <c r="M129" s="35">
        <v>0</v>
      </c>
      <c r="N129" s="36">
        <v>0</v>
      </c>
      <c r="O129" s="65"/>
      <c r="P129" s="65"/>
      <c r="Q129" s="65"/>
      <c r="R129" s="65"/>
      <c r="S129" s="65"/>
      <c r="T129" s="65">
        <v>0</v>
      </c>
      <c r="U129" s="32">
        <f t="shared" si="35"/>
        <v>729.52</v>
      </c>
    </row>
    <row r="130" spans="2:21" ht="22.5" x14ac:dyDescent="0.25">
      <c r="B130" s="119"/>
      <c r="C130" s="168"/>
      <c r="D130" s="37" t="s">
        <v>9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8">
        <v>0</v>
      </c>
      <c r="O130" s="56"/>
      <c r="P130" s="56"/>
      <c r="Q130" s="56"/>
      <c r="R130" s="56"/>
      <c r="S130" s="56"/>
      <c r="T130" s="56">
        <v>0</v>
      </c>
      <c r="U130" s="32">
        <f t="shared" si="35"/>
        <v>0</v>
      </c>
    </row>
    <row r="131" spans="2:21" ht="22.5" x14ac:dyDescent="0.25">
      <c r="B131" s="119"/>
      <c r="C131" s="168"/>
      <c r="D131" s="37" t="s">
        <v>10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8">
        <v>0</v>
      </c>
      <c r="O131" s="56"/>
      <c r="P131" s="56"/>
      <c r="Q131" s="56"/>
      <c r="R131" s="56"/>
      <c r="S131" s="56"/>
      <c r="T131" s="56">
        <v>0</v>
      </c>
      <c r="U131" s="32">
        <f t="shared" si="35"/>
        <v>0</v>
      </c>
    </row>
    <row r="132" spans="2:21" ht="34.5" thickBot="1" x14ac:dyDescent="0.3">
      <c r="B132" s="119"/>
      <c r="C132" s="154"/>
      <c r="D132" s="39" t="s">
        <v>11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729.52</v>
      </c>
      <c r="K132" s="40">
        <v>0</v>
      </c>
      <c r="L132" s="40">
        <v>0</v>
      </c>
      <c r="M132" s="40">
        <v>0</v>
      </c>
      <c r="N132" s="41">
        <v>0</v>
      </c>
      <c r="O132" s="66"/>
      <c r="P132" s="66"/>
      <c r="Q132" s="66"/>
      <c r="R132" s="66"/>
      <c r="S132" s="66"/>
      <c r="T132" s="66">
        <v>0</v>
      </c>
      <c r="U132" s="32">
        <f t="shared" si="35"/>
        <v>729.52</v>
      </c>
    </row>
    <row r="133" spans="2:21" ht="36" customHeight="1" x14ac:dyDescent="0.25">
      <c r="B133" s="119"/>
      <c r="C133" s="153" t="s">
        <v>40</v>
      </c>
      <c r="D133" s="34" t="s">
        <v>8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50">
        <v>0</v>
      </c>
      <c r="K133" s="35">
        <v>1419.2739999999999</v>
      </c>
      <c r="L133" s="35">
        <v>0</v>
      </c>
      <c r="M133" s="35">
        <v>0</v>
      </c>
      <c r="N133" s="36">
        <v>0</v>
      </c>
      <c r="O133" s="65">
        <v>36</v>
      </c>
      <c r="P133" s="65"/>
      <c r="Q133" s="65"/>
      <c r="R133" s="65"/>
      <c r="S133" s="65"/>
      <c r="T133" s="65">
        <v>0</v>
      </c>
      <c r="U133" s="32">
        <f t="shared" si="35"/>
        <v>1455.2739999999999</v>
      </c>
    </row>
    <row r="134" spans="2:21" ht="22.5" x14ac:dyDescent="0.25">
      <c r="B134" s="119"/>
      <c r="C134" s="168"/>
      <c r="D134" s="37" t="s">
        <v>9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46">
        <v>0</v>
      </c>
      <c r="K134" s="33">
        <v>0</v>
      </c>
      <c r="L134" s="33">
        <v>0</v>
      </c>
      <c r="M134" s="33">
        <v>0</v>
      </c>
      <c r="N134" s="38">
        <v>0</v>
      </c>
      <c r="O134" s="56">
        <v>0</v>
      </c>
      <c r="P134" s="56"/>
      <c r="Q134" s="56"/>
      <c r="R134" s="56"/>
      <c r="S134" s="56"/>
      <c r="T134" s="56">
        <v>0</v>
      </c>
      <c r="U134" s="32">
        <f t="shared" si="35"/>
        <v>0</v>
      </c>
    </row>
    <row r="135" spans="2:21" ht="22.5" x14ac:dyDescent="0.25">
      <c r="B135" s="119"/>
      <c r="C135" s="168"/>
      <c r="D135" s="37" t="s">
        <v>10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46">
        <v>0</v>
      </c>
      <c r="K135" s="33">
        <v>0</v>
      </c>
      <c r="L135" s="33">
        <v>0</v>
      </c>
      <c r="M135" s="33">
        <v>0</v>
      </c>
      <c r="N135" s="38">
        <v>0</v>
      </c>
      <c r="O135" s="56">
        <v>0</v>
      </c>
      <c r="P135" s="56"/>
      <c r="Q135" s="56"/>
      <c r="R135" s="56"/>
      <c r="S135" s="56"/>
      <c r="T135" s="56">
        <v>0</v>
      </c>
      <c r="U135" s="32">
        <f t="shared" si="35"/>
        <v>0</v>
      </c>
    </row>
    <row r="136" spans="2:21" ht="34.5" thickBot="1" x14ac:dyDescent="0.3">
      <c r="B136" s="120"/>
      <c r="C136" s="154"/>
      <c r="D136" s="39" t="s">
        <v>11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51">
        <v>0</v>
      </c>
      <c r="K136" s="40">
        <v>1419.2739999999999</v>
      </c>
      <c r="L136" s="40">
        <v>0</v>
      </c>
      <c r="M136" s="40">
        <v>0</v>
      </c>
      <c r="N136" s="41">
        <v>0</v>
      </c>
      <c r="O136" s="66">
        <v>36</v>
      </c>
      <c r="P136" s="66"/>
      <c r="Q136" s="66"/>
      <c r="R136" s="66"/>
      <c r="S136" s="66"/>
      <c r="T136" s="66">
        <v>0</v>
      </c>
      <c r="U136" s="32">
        <f t="shared" si="35"/>
        <v>1455.2739999999999</v>
      </c>
    </row>
    <row r="137" spans="2:21" ht="28.5" customHeight="1" x14ac:dyDescent="0.25">
      <c r="B137" s="118"/>
      <c r="C137" s="153" t="s">
        <v>41</v>
      </c>
      <c r="D137" s="47" t="s">
        <v>8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8">
        <v>0</v>
      </c>
      <c r="K137" s="45">
        <v>0</v>
      </c>
      <c r="L137" s="45">
        <v>652.65</v>
      </c>
      <c r="M137" s="45">
        <v>0</v>
      </c>
      <c r="N137" s="49">
        <v>0</v>
      </c>
      <c r="O137" s="55"/>
      <c r="P137" s="55"/>
      <c r="Q137" s="55"/>
      <c r="R137" s="55"/>
      <c r="S137" s="55"/>
      <c r="T137" s="55">
        <v>0</v>
      </c>
      <c r="U137" s="32">
        <f t="shared" si="35"/>
        <v>652.65</v>
      </c>
    </row>
    <row r="138" spans="2:21" ht="22.5" x14ac:dyDescent="0.25">
      <c r="B138" s="119"/>
      <c r="C138" s="168"/>
      <c r="D138" s="37" t="s">
        <v>9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46">
        <v>0</v>
      </c>
      <c r="K138" s="33">
        <v>0</v>
      </c>
      <c r="L138" s="33">
        <v>0</v>
      </c>
      <c r="M138" s="33">
        <v>0</v>
      </c>
      <c r="N138" s="38">
        <v>0</v>
      </c>
      <c r="O138" s="56"/>
      <c r="P138" s="56"/>
      <c r="Q138" s="56"/>
      <c r="R138" s="56"/>
      <c r="S138" s="56"/>
      <c r="T138" s="56">
        <v>0</v>
      </c>
      <c r="U138" s="32">
        <f t="shared" si="35"/>
        <v>0</v>
      </c>
    </row>
    <row r="139" spans="2:21" ht="22.5" x14ac:dyDescent="0.25">
      <c r="B139" s="119"/>
      <c r="C139" s="168"/>
      <c r="D139" s="37" t="s">
        <v>10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46">
        <v>0</v>
      </c>
      <c r="K139" s="33">
        <v>0</v>
      </c>
      <c r="L139" s="33">
        <v>0</v>
      </c>
      <c r="M139" s="33">
        <v>0</v>
      </c>
      <c r="N139" s="38">
        <v>0</v>
      </c>
      <c r="O139" s="56"/>
      <c r="P139" s="56"/>
      <c r="Q139" s="56"/>
      <c r="R139" s="56"/>
      <c r="S139" s="56"/>
      <c r="T139" s="56">
        <v>0</v>
      </c>
      <c r="U139" s="32">
        <f t="shared" si="35"/>
        <v>0</v>
      </c>
    </row>
    <row r="140" spans="2:21" ht="34.5" thickBot="1" x14ac:dyDescent="0.3">
      <c r="B140" s="120"/>
      <c r="C140" s="154"/>
      <c r="D140" s="39" t="s">
        <v>11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51">
        <v>0</v>
      </c>
      <c r="K140" s="40">
        <v>0</v>
      </c>
      <c r="L140" s="40">
        <v>652.65</v>
      </c>
      <c r="M140" s="40">
        <v>0</v>
      </c>
      <c r="N140" s="41">
        <v>0</v>
      </c>
      <c r="O140" s="57"/>
      <c r="P140" s="57"/>
      <c r="Q140" s="57"/>
      <c r="R140" s="57"/>
      <c r="S140" s="57"/>
      <c r="T140" s="57">
        <v>0</v>
      </c>
      <c r="U140" s="32">
        <f t="shared" si="35"/>
        <v>652.65</v>
      </c>
    </row>
    <row r="141" spans="2:21" ht="42" customHeight="1" thickBot="1" x14ac:dyDescent="0.3">
      <c r="B141" s="113"/>
      <c r="C141" s="138" t="s">
        <v>42</v>
      </c>
      <c r="D141" s="13" t="s">
        <v>8</v>
      </c>
      <c r="E141" s="13">
        <f>SUM(E142:E145)</f>
        <v>0</v>
      </c>
      <c r="F141" s="13">
        <f t="shared" ref="F141:T141" si="36">SUM(F142:F145)</f>
        <v>0</v>
      </c>
      <c r="G141" s="13">
        <f t="shared" si="36"/>
        <v>0</v>
      </c>
      <c r="H141" s="13">
        <f t="shared" si="36"/>
        <v>0</v>
      </c>
      <c r="I141" s="13">
        <f t="shared" si="36"/>
        <v>0</v>
      </c>
      <c r="J141" s="4">
        <f t="shared" si="36"/>
        <v>0</v>
      </c>
      <c r="K141" s="13">
        <f t="shared" si="36"/>
        <v>11118.734</v>
      </c>
      <c r="L141" s="13">
        <f t="shared" si="36"/>
        <v>10214.774650000001</v>
      </c>
      <c r="M141" s="13">
        <f t="shared" si="36"/>
        <v>287.77582999999998</v>
      </c>
      <c r="N141" s="27">
        <f t="shared" si="36"/>
        <v>0</v>
      </c>
      <c r="O141" s="67"/>
      <c r="P141" s="67"/>
      <c r="Q141" s="67"/>
      <c r="R141" s="67"/>
      <c r="S141" s="67"/>
      <c r="T141" s="53">
        <f t="shared" si="36"/>
        <v>0</v>
      </c>
      <c r="U141" s="31">
        <f>SUM(E141:T141)</f>
        <v>21621.284480000002</v>
      </c>
    </row>
    <row r="142" spans="2:21" ht="23.25" thickBot="1" x14ac:dyDescent="0.3">
      <c r="B142" s="114"/>
      <c r="C142" s="167"/>
      <c r="D142" s="13" t="s">
        <v>9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4">
        <v>0</v>
      </c>
      <c r="K142" s="13">
        <v>0</v>
      </c>
      <c r="L142" s="13">
        <v>0</v>
      </c>
      <c r="M142" s="13">
        <v>0</v>
      </c>
      <c r="N142" s="27">
        <v>0</v>
      </c>
      <c r="O142" s="67"/>
      <c r="P142" s="67"/>
      <c r="Q142" s="27"/>
      <c r="R142" s="67"/>
      <c r="S142" s="27"/>
      <c r="T142" s="67">
        <v>0</v>
      </c>
      <c r="U142" s="31">
        <f t="shared" ref="U142:U164" si="37">SUM(E142:T142)</f>
        <v>0</v>
      </c>
    </row>
    <row r="143" spans="2:21" ht="23.25" thickBot="1" x14ac:dyDescent="0.3">
      <c r="B143" s="114"/>
      <c r="C143" s="167"/>
      <c r="D143" s="13" t="s">
        <v>10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4">
        <v>0</v>
      </c>
      <c r="K143" s="13">
        <v>10006.86</v>
      </c>
      <c r="L143" s="13">
        <v>8226.1110000000008</v>
      </c>
      <c r="M143" s="13">
        <v>0</v>
      </c>
      <c r="N143" s="27">
        <v>0</v>
      </c>
      <c r="O143" s="84"/>
      <c r="P143" s="84"/>
      <c r="Q143" s="84"/>
      <c r="R143" s="84"/>
      <c r="S143" s="84"/>
      <c r="T143" s="54">
        <v>0</v>
      </c>
      <c r="U143" s="31">
        <f t="shared" si="37"/>
        <v>18232.971000000001</v>
      </c>
    </row>
    <row r="144" spans="2:21" ht="22.5" x14ac:dyDescent="0.25">
      <c r="B144" s="114"/>
      <c r="C144" s="167"/>
      <c r="D144" s="12" t="s">
        <v>43</v>
      </c>
      <c r="E144" s="138">
        <v>0</v>
      </c>
      <c r="F144" s="138">
        <v>0</v>
      </c>
      <c r="G144" s="138">
        <v>0</v>
      </c>
      <c r="H144" s="138">
        <v>0</v>
      </c>
      <c r="I144" s="138">
        <v>0</v>
      </c>
      <c r="J144" s="118">
        <v>0</v>
      </c>
      <c r="K144" s="138">
        <v>1111.874</v>
      </c>
      <c r="L144" s="138">
        <v>1988.66365</v>
      </c>
      <c r="M144" s="138">
        <f>SUM(M154+M158)</f>
        <v>287.77582999999998</v>
      </c>
      <c r="N144" s="146">
        <v>0</v>
      </c>
      <c r="O144" s="140"/>
      <c r="P144" s="140"/>
      <c r="Q144" s="140"/>
      <c r="R144" s="140"/>
      <c r="S144" s="140"/>
      <c r="T144" s="140">
        <v>0</v>
      </c>
      <c r="U144" s="142">
        <f t="shared" si="37"/>
        <v>3388.3134800000003</v>
      </c>
    </row>
    <row r="145" spans="2:26" ht="15.75" thickBot="1" x14ac:dyDescent="0.3">
      <c r="B145" s="114"/>
      <c r="C145" s="139"/>
      <c r="D145" s="13" t="s">
        <v>44</v>
      </c>
      <c r="E145" s="139"/>
      <c r="F145" s="139"/>
      <c r="G145" s="139"/>
      <c r="H145" s="139"/>
      <c r="I145" s="139"/>
      <c r="J145" s="120"/>
      <c r="K145" s="139"/>
      <c r="L145" s="139"/>
      <c r="M145" s="139"/>
      <c r="N145" s="147"/>
      <c r="O145" s="141"/>
      <c r="P145" s="141"/>
      <c r="Q145" s="141"/>
      <c r="R145" s="141"/>
      <c r="S145" s="141"/>
      <c r="T145" s="141"/>
      <c r="U145" s="143">
        <f t="shared" si="37"/>
        <v>0</v>
      </c>
    </row>
    <row r="146" spans="2:26" ht="36" customHeight="1" thickBot="1" x14ac:dyDescent="0.3">
      <c r="B146" s="114"/>
      <c r="C146" s="151" t="s">
        <v>45</v>
      </c>
      <c r="D146" s="10" t="s">
        <v>8</v>
      </c>
      <c r="E146" s="10">
        <f t="shared" ref="E146:N146" si="38">SUM(E147:E150)</f>
        <v>0</v>
      </c>
      <c r="F146" s="10">
        <f t="shared" si="38"/>
        <v>0</v>
      </c>
      <c r="G146" s="10">
        <f t="shared" si="38"/>
        <v>0</v>
      </c>
      <c r="H146" s="10">
        <f t="shared" si="38"/>
        <v>0</v>
      </c>
      <c r="I146" s="10">
        <f t="shared" si="38"/>
        <v>0</v>
      </c>
      <c r="J146" s="10">
        <f t="shared" si="38"/>
        <v>0</v>
      </c>
      <c r="K146" s="10">
        <f t="shared" si="38"/>
        <v>11118.734</v>
      </c>
      <c r="L146" s="10">
        <f t="shared" si="38"/>
        <v>10214.774650000001</v>
      </c>
      <c r="M146" s="10">
        <f t="shared" si="38"/>
        <v>0</v>
      </c>
      <c r="N146" s="25">
        <f t="shared" si="38"/>
        <v>0</v>
      </c>
      <c r="O146" s="68"/>
      <c r="P146" s="25"/>
      <c r="Q146" s="68"/>
      <c r="R146" s="25"/>
      <c r="S146" s="68"/>
      <c r="T146" s="68">
        <v>0</v>
      </c>
      <c r="U146" s="31">
        <f t="shared" si="37"/>
        <v>21333.508650000003</v>
      </c>
    </row>
    <row r="147" spans="2:26" ht="23.25" thickBot="1" x14ac:dyDescent="0.3">
      <c r="B147" s="114"/>
      <c r="C147" s="155"/>
      <c r="D147" s="10" t="s">
        <v>9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68">
        <v>0</v>
      </c>
      <c r="O147" s="25"/>
      <c r="P147" s="68"/>
      <c r="Q147" s="25"/>
      <c r="R147" s="68"/>
      <c r="S147" s="25"/>
      <c r="T147" s="68">
        <v>0</v>
      </c>
      <c r="U147" s="31">
        <f t="shared" si="37"/>
        <v>0</v>
      </c>
    </row>
    <row r="148" spans="2:26" ht="23.25" thickBot="1" x14ac:dyDescent="0.3">
      <c r="B148" s="114"/>
      <c r="C148" s="155"/>
      <c r="D148" s="10" t="s">
        <v>10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10006.86</v>
      </c>
      <c r="L148" s="10">
        <v>8226.1110000000008</v>
      </c>
      <c r="M148" s="10">
        <v>0</v>
      </c>
      <c r="N148" s="25">
        <v>0</v>
      </c>
      <c r="O148" s="68"/>
      <c r="P148" s="25"/>
      <c r="Q148" s="68"/>
      <c r="R148" s="25"/>
      <c r="S148" s="68"/>
      <c r="T148" s="68">
        <v>0</v>
      </c>
      <c r="U148" s="31">
        <f t="shared" si="37"/>
        <v>18232.971000000001</v>
      </c>
    </row>
    <row r="149" spans="2:26" ht="18" customHeight="1" x14ac:dyDescent="0.25">
      <c r="B149" s="114"/>
      <c r="C149" s="155"/>
      <c r="D149" s="151" t="s">
        <v>11</v>
      </c>
      <c r="E149" s="151">
        <v>0</v>
      </c>
      <c r="F149" s="151">
        <v>0</v>
      </c>
      <c r="G149" s="151">
        <v>0</v>
      </c>
      <c r="H149" s="151">
        <v>0</v>
      </c>
      <c r="I149" s="151">
        <v>0</v>
      </c>
      <c r="J149" s="151">
        <v>0</v>
      </c>
      <c r="K149" s="151">
        <v>1111.874</v>
      </c>
      <c r="L149" s="151">
        <v>1988.66365</v>
      </c>
      <c r="M149" s="151">
        <v>0</v>
      </c>
      <c r="N149" s="153">
        <v>0</v>
      </c>
      <c r="O149" s="83"/>
      <c r="P149" s="83"/>
      <c r="Q149" s="83"/>
      <c r="R149" s="83"/>
      <c r="S149" s="83"/>
      <c r="T149" s="144">
        <v>0</v>
      </c>
      <c r="U149" s="142">
        <f t="shared" si="37"/>
        <v>3100.5376500000002</v>
      </c>
    </row>
    <row r="150" spans="2:26" ht="15.75" thickBot="1" x14ac:dyDescent="0.3">
      <c r="B150" s="114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4"/>
      <c r="O150" s="72"/>
      <c r="P150" s="72"/>
      <c r="Q150" s="72"/>
      <c r="R150" s="72"/>
      <c r="S150" s="72"/>
      <c r="T150" s="145"/>
      <c r="U150" s="143">
        <f t="shared" si="37"/>
        <v>0</v>
      </c>
    </row>
    <row r="151" spans="2:26" ht="15.75" thickBot="1" x14ac:dyDescent="0.3">
      <c r="B151" s="114"/>
      <c r="C151" s="144" t="s">
        <v>163</v>
      </c>
      <c r="D151" s="10" t="s">
        <v>8</v>
      </c>
      <c r="E151" s="10">
        <f t="shared" ref="E151:T151" si="39">SUM(E152:E155)</f>
        <v>0</v>
      </c>
      <c r="F151" s="10">
        <f t="shared" si="39"/>
        <v>0</v>
      </c>
      <c r="G151" s="10">
        <f t="shared" si="39"/>
        <v>0</v>
      </c>
      <c r="H151" s="10">
        <f t="shared" si="39"/>
        <v>0</v>
      </c>
      <c r="I151" s="10">
        <f t="shared" si="39"/>
        <v>0</v>
      </c>
      <c r="J151" s="10">
        <f t="shared" si="39"/>
        <v>0</v>
      </c>
      <c r="K151" s="10">
        <f t="shared" si="39"/>
        <v>0</v>
      </c>
      <c r="L151" s="10">
        <f t="shared" si="39"/>
        <v>0</v>
      </c>
      <c r="M151" s="10">
        <f>SUM(M152:M154)</f>
        <v>287.77582999999998</v>
      </c>
      <c r="N151" s="72">
        <f t="shared" si="39"/>
        <v>0</v>
      </c>
      <c r="O151" s="72"/>
      <c r="P151" s="72"/>
      <c r="Q151" s="72"/>
      <c r="R151" s="72"/>
      <c r="S151" s="72"/>
      <c r="T151" s="74">
        <f t="shared" si="39"/>
        <v>0</v>
      </c>
      <c r="U151" s="71">
        <f t="shared" si="37"/>
        <v>287.77582999999998</v>
      </c>
    </row>
    <row r="152" spans="2:26" ht="23.25" thickBot="1" x14ac:dyDescent="0.3">
      <c r="B152" s="114"/>
      <c r="C152" s="156"/>
      <c r="D152" s="10" t="s">
        <v>9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72">
        <v>0</v>
      </c>
      <c r="O152" s="72"/>
      <c r="P152" s="72"/>
      <c r="Q152" s="72"/>
      <c r="R152" s="72"/>
      <c r="S152" s="72"/>
      <c r="T152" s="74">
        <v>0</v>
      </c>
      <c r="U152" s="71">
        <f t="shared" si="37"/>
        <v>0</v>
      </c>
    </row>
    <row r="153" spans="2:26" ht="23.25" thickBot="1" x14ac:dyDescent="0.3">
      <c r="B153" s="114"/>
      <c r="C153" s="156"/>
      <c r="D153" s="10" t="s">
        <v>10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72">
        <v>0</v>
      </c>
      <c r="O153" s="72"/>
      <c r="P153" s="72"/>
      <c r="Q153" s="72"/>
      <c r="R153" s="72"/>
      <c r="S153" s="72"/>
      <c r="T153" s="74">
        <v>0</v>
      </c>
      <c r="U153" s="71">
        <f t="shared" si="37"/>
        <v>0</v>
      </c>
    </row>
    <row r="154" spans="2:26" ht="36" customHeight="1" thickBot="1" x14ac:dyDescent="0.3">
      <c r="B154" s="114"/>
      <c r="C154" s="145"/>
      <c r="D154" s="68" t="s">
        <v>11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287.77582999999998</v>
      </c>
      <c r="N154" s="72">
        <v>0</v>
      </c>
      <c r="O154" s="72"/>
      <c r="P154" s="72"/>
      <c r="Q154" s="72"/>
      <c r="R154" s="72"/>
      <c r="S154" s="72"/>
      <c r="T154" s="74">
        <v>0</v>
      </c>
      <c r="U154" s="71">
        <f t="shared" si="37"/>
        <v>287.77582999999998</v>
      </c>
    </row>
    <row r="155" spans="2:26" ht="15.75" thickBot="1" x14ac:dyDescent="0.3">
      <c r="B155" s="114"/>
      <c r="C155" s="144" t="s">
        <v>164</v>
      </c>
      <c r="D155" s="10" t="s">
        <v>8</v>
      </c>
      <c r="E155" s="10">
        <f t="shared" ref="E155:T155" si="40">SUM(E156:E159)</f>
        <v>0</v>
      </c>
      <c r="F155" s="10">
        <f t="shared" si="40"/>
        <v>0</v>
      </c>
      <c r="G155" s="10">
        <f t="shared" si="40"/>
        <v>0</v>
      </c>
      <c r="H155" s="10">
        <f t="shared" si="40"/>
        <v>0</v>
      </c>
      <c r="I155" s="10">
        <f t="shared" si="40"/>
        <v>0</v>
      </c>
      <c r="J155" s="10">
        <f t="shared" si="40"/>
        <v>0</v>
      </c>
      <c r="K155" s="10">
        <f t="shared" si="40"/>
        <v>0</v>
      </c>
      <c r="L155" s="10">
        <f t="shared" si="40"/>
        <v>0</v>
      </c>
      <c r="M155" s="10">
        <f t="shared" si="40"/>
        <v>0</v>
      </c>
      <c r="N155" s="72">
        <f t="shared" si="40"/>
        <v>0</v>
      </c>
      <c r="O155" s="72"/>
      <c r="P155" s="72"/>
      <c r="Q155" s="72"/>
      <c r="R155" s="72"/>
      <c r="S155" s="72"/>
      <c r="T155" s="74">
        <f t="shared" si="40"/>
        <v>0</v>
      </c>
      <c r="U155" s="71">
        <f t="shared" si="37"/>
        <v>0</v>
      </c>
    </row>
    <row r="156" spans="2:26" ht="23.25" thickBot="1" x14ac:dyDescent="0.3">
      <c r="B156" s="114"/>
      <c r="C156" s="156"/>
      <c r="D156" s="10" t="s">
        <v>9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72">
        <v>0</v>
      </c>
      <c r="O156" s="72"/>
      <c r="P156" s="72"/>
      <c r="Q156" s="72"/>
      <c r="R156" s="72"/>
      <c r="S156" s="72"/>
      <c r="T156" s="74">
        <v>0</v>
      </c>
      <c r="U156" s="71">
        <f t="shared" si="37"/>
        <v>0</v>
      </c>
    </row>
    <row r="157" spans="2:26" ht="23.25" thickBot="1" x14ac:dyDescent="0.3">
      <c r="B157" s="114"/>
      <c r="C157" s="156"/>
      <c r="D157" s="10" t="s">
        <v>10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72">
        <v>0</v>
      </c>
      <c r="O157" s="72"/>
      <c r="P157" s="72"/>
      <c r="Q157" s="72"/>
      <c r="R157" s="72"/>
      <c r="S157" s="72"/>
      <c r="T157" s="74">
        <v>0</v>
      </c>
      <c r="U157" s="71">
        <f t="shared" si="37"/>
        <v>0</v>
      </c>
      <c r="Z157" t="s">
        <v>162</v>
      </c>
    </row>
    <row r="158" spans="2:26" ht="34.5" thickBot="1" x14ac:dyDescent="0.3">
      <c r="B158" s="114"/>
      <c r="C158" s="145"/>
      <c r="D158" s="68" t="s">
        <v>11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72">
        <v>0</v>
      </c>
      <c r="O158" s="72"/>
      <c r="P158" s="72"/>
      <c r="Q158" s="72"/>
      <c r="R158" s="72"/>
      <c r="S158" s="72"/>
      <c r="T158" s="74">
        <v>0</v>
      </c>
      <c r="U158" s="71">
        <f t="shared" si="37"/>
        <v>0</v>
      </c>
    </row>
    <row r="159" spans="2:26" ht="15.75" customHeight="1" thickBot="1" x14ac:dyDescent="0.3">
      <c r="B159" s="6"/>
      <c r="C159" s="73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72"/>
      <c r="O159" s="72"/>
      <c r="P159" s="72"/>
      <c r="Q159" s="72"/>
      <c r="R159" s="72"/>
      <c r="S159" s="72"/>
      <c r="T159" s="74"/>
      <c r="U159" s="71"/>
    </row>
    <row r="160" spans="2:26" ht="15.75" customHeight="1" thickBot="1" x14ac:dyDescent="0.3">
      <c r="B160" s="6"/>
      <c r="C160" s="73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72"/>
      <c r="O160" s="72"/>
      <c r="P160" s="72"/>
      <c r="Q160" s="72"/>
      <c r="R160" s="72"/>
      <c r="S160" s="72"/>
      <c r="T160" s="74"/>
      <c r="U160" s="71"/>
    </row>
    <row r="161" spans="2:21" ht="15.75" customHeight="1" thickBot="1" x14ac:dyDescent="0.3">
      <c r="B161" s="118"/>
      <c r="C161" s="138" t="s">
        <v>46</v>
      </c>
      <c r="D161" s="13" t="s">
        <v>8</v>
      </c>
      <c r="E161" s="13">
        <f t="shared" ref="E161:N161" si="41">SUM(E162:E164)</f>
        <v>0</v>
      </c>
      <c r="F161" s="13">
        <f t="shared" si="41"/>
        <v>0</v>
      </c>
      <c r="G161" s="13">
        <f t="shared" si="41"/>
        <v>0</v>
      </c>
      <c r="H161" s="13">
        <f t="shared" si="41"/>
        <v>0</v>
      </c>
      <c r="I161" s="13">
        <f t="shared" si="41"/>
        <v>0</v>
      </c>
      <c r="J161" s="13">
        <f t="shared" si="41"/>
        <v>0</v>
      </c>
      <c r="K161" s="13">
        <f t="shared" si="41"/>
        <v>0</v>
      </c>
      <c r="L161" s="4">
        <f t="shared" si="41"/>
        <v>20076.304</v>
      </c>
      <c r="M161" s="98">
        <f t="shared" si="41"/>
        <v>18236.231449999999</v>
      </c>
      <c r="N161" s="67">
        <f t="shared" si="41"/>
        <v>0</v>
      </c>
      <c r="O161" s="67"/>
      <c r="P161" s="84"/>
      <c r="Q161" s="67"/>
      <c r="R161" s="84"/>
      <c r="S161" s="67"/>
      <c r="T161" s="69">
        <v>0</v>
      </c>
      <c r="U161" s="31">
        <f t="shared" si="37"/>
        <v>38312.535449999996</v>
      </c>
    </row>
    <row r="162" spans="2:21" ht="23.25" thickBot="1" x14ac:dyDescent="0.3">
      <c r="B162" s="119"/>
      <c r="C162" s="167"/>
      <c r="D162" s="13" t="s">
        <v>9</v>
      </c>
      <c r="E162" s="13">
        <f>SUM(E166+E170+E174)</f>
        <v>0</v>
      </c>
      <c r="F162" s="13">
        <f t="shared" ref="F162:N162" si="42">SUM(F166+F170+F174)</f>
        <v>0</v>
      </c>
      <c r="G162" s="13">
        <f t="shared" si="42"/>
        <v>0</v>
      </c>
      <c r="H162" s="13">
        <f t="shared" si="42"/>
        <v>0</v>
      </c>
      <c r="I162" s="13">
        <f t="shared" si="42"/>
        <v>0</v>
      </c>
      <c r="J162" s="13">
        <f t="shared" si="42"/>
        <v>0</v>
      </c>
      <c r="K162" s="13">
        <f t="shared" si="42"/>
        <v>0</v>
      </c>
      <c r="L162" s="4">
        <f>SUM(L166+L170+L174)</f>
        <v>18727.8</v>
      </c>
      <c r="M162" s="98">
        <f>SUM(M166+M170+M174)</f>
        <v>16589.8</v>
      </c>
      <c r="N162" s="67">
        <f t="shared" si="42"/>
        <v>0</v>
      </c>
      <c r="O162" s="27"/>
      <c r="P162" s="67"/>
      <c r="Q162" s="27"/>
      <c r="R162" s="67"/>
      <c r="S162" s="27"/>
      <c r="T162" s="67">
        <v>0</v>
      </c>
      <c r="U162" s="31">
        <f t="shared" si="37"/>
        <v>35317.599999999999</v>
      </c>
    </row>
    <row r="163" spans="2:21" ht="23.25" thickBot="1" x14ac:dyDescent="0.3">
      <c r="B163" s="119"/>
      <c r="C163" s="167"/>
      <c r="D163" s="13" t="s">
        <v>10</v>
      </c>
      <c r="E163" s="13">
        <f>SUM(E167+E171+E175)</f>
        <v>0</v>
      </c>
      <c r="F163" s="13">
        <f t="shared" ref="F163:N163" si="43">SUM(F167+F171+F175)</f>
        <v>0</v>
      </c>
      <c r="G163" s="13">
        <f t="shared" si="43"/>
        <v>0</v>
      </c>
      <c r="H163" s="13">
        <f t="shared" si="43"/>
        <v>0</v>
      </c>
      <c r="I163" s="13">
        <f t="shared" si="43"/>
        <v>0</v>
      </c>
      <c r="J163" s="13">
        <f t="shared" si="43"/>
        <v>0</v>
      </c>
      <c r="K163" s="13">
        <f t="shared" si="43"/>
        <v>0</v>
      </c>
      <c r="L163" s="4">
        <f t="shared" si="43"/>
        <v>379.23099999999999</v>
      </c>
      <c r="M163" s="98">
        <f t="shared" si="43"/>
        <v>336.26644999999996</v>
      </c>
      <c r="N163" s="27">
        <f t="shared" si="43"/>
        <v>0</v>
      </c>
      <c r="O163" s="67"/>
      <c r="P163" s="27"/>
      <c r="Q163" s="67"/>
      <c r="R163" s="27"/>
      <c r="S163" s="67"/>
      <c r="T163" s="67">
        <v>0</v>
      </c>
      <c r="U163" s="31">
        <f t="shared" si="37"/>
        <v>715.49744999999996</v>
      </c>
    </row>
    <row r="164" spans="2:21" ht="30" customHeight="1" thickBot="1" x14ac:dyDescent="0.3">
      <c r="B164" s="119"/>
      <c r="C164" s="139"/>
      <c r="D164" s="13" t="s">
        <v>11</v>
      </c>
      <c r="E164" s="13">
        <f>SUM(E168+E172+E176)</f>
        <v>0</v>
      </c>
      <c r="F164" s="13">
        <f t="shared" ref="F164:N164" si="44">SUM(F168+F172+F176)</f>
        <v>0</v>
      </c>
      <c r="G164" s="13">
        <f t="shared" si="44"/>
        <v>0</v>
      </c>
      <c r="H164" s="13">
        <f t="shared" si="44"/>
        <v>0</v>
      </c>
      <c r="I164" s="13">
        <f t="shared" si="44"/>
        <v>0</v>
      </c>
      <c r="J164" s="13">
        <f t="shared" si="44"/>
        <v>0</v>
      </c>
      <c r="K164" s="13">
        <f t="shared" si="44"/>
        <v>0</v>
      </c>
      <c r="L164" s="4">
        <f t="shared" si="44"/>
        <v>969.27299999999991</v>
      </c>
      <c r="M164" s="98">
        <f t="shared" si="44"/>
        <v>1310.165</v>
      </c>
      <c r="N164" s="27">
        <f t="shared" si="44"/>
        <v>0</v>
      </c>
      <c r="O164" s="67"/>
      <c r="P164" s="27"/>
      <c r="Q164" s="67"/>
      <c r="R164" s="27"/>
      <c r="S164" s="67"/>
      <c r="T164" s="67">
        <v>0</v>
      </c>
      <c r="U164" s="31">
        <f t="shared" si="37"/>
        <v>2279.4380000000001</v>
      </c>
    </row>
    <row r="165" spans="2:21" ht="29.25" customHeight="1" thickBot="1" x14ac:dyDescent="0.3">
      <c r="B165" s="119"/>
      <c r="C165" s="138" t="s">
        <v>47</v>
      </c>
      <c r="D165" s="10" t="s">
        <v>8</v>
      </c>
      <c r="E165" s="10">
        <f>SUM(E166:E168)</f>
        <v>0</v>
      </c>
      <c r="F165" s="10">
        <f t="shared" ref="F165:N165" si="45">SUM(F166:F168)</f>
        <v>0</v>
      </c>
      <c r="G165" s="10">
        <f t="shared" si="45"/>
        <v>0</v>
      </c>
      <c r="H165" s="10">
        <f t="shared" si="45"/>
        <v>0</v>
      </c>
      <c r="I165" s="10">
        <f t="shared" si="45"/>
        <v>0</v>
      </c>
      <c r="J165" s="10">
        <f t="shared" si="45"/>
        <v>0</v>
      </c>
      <c r="K165" s="10">
        <f t="shared" si="45"/>
        <v>0</v>
      </c>
      <c r="L165" s="10">
        <f t="shared" si="45"/>
        <v>7943.2649999999994</v>
      </c>
      <c r="M165" s="10">
        <f t="shared" si="45"/>
        <v>6276.4814499999993</v>
      </c>
      <c r="N165" s="25">
        <f t="shared" si="45"/>
        <v>0</v>
      </c>
      <c r="O165" s="68"/>
      <c r="P165" s="25"/>
      <c r="Q165" s="68"/>
      <c r="R165" s="25"/>
      <c r="S165" s="68"/>
      <c r="T165" s="68">
        <v>0</v>
      </c>
      <c r="U165" s="31">
        <f t="shared" ref="U165:U176" si="46">SUM(E165:T165)</f>
        <v>14219.746449999999</v>
      </c>
    </row>
    <row r="166" spans="2:21" ht="23.25" thickBot="1" x14ac:dyDescent="0.3">
      <c r="B166" s="119"/>
      <c r="C166" s="167"/>
      <c r="D166" s="10" t="s">
        <v>9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7261.5</v>
      </c>
      <c r="M166" s="10">
        <v>5627.4</v>
      </c>
      <c r="N166" s="25">
        <v>0</v>
      </c>
      <c r="O166" s="68"/>
      <c r="P166" s="25"/>
      <c r="Q166" s="68"/>
      <c r="R166" s="25"/>
      <c r="S166" s="68"/>
      <c r="T166" s="68">
        <v>0</v>
      </c>
      <c r="U166" s="31">
        <f t="shared" si="46"/>
        <v>12888.9</v>
      </c>
    </row>
    <row r="167" spans="2:21" ht="23.25" thickBot="1" x14ac:dyDescent="0.3">
      <c r="B167" s="119"/>
      <c r="C167" s="167"/>
      <c r="D167" s="10" t="s">
        <v>10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145.22999999999999</v>
      </c>
      <c r="M167" s="10">
        <v>112.54644999999999</v>
      </c>
      <c r="N167" s="25">
        <v>0</v>
      </c>
      <c r="O167" s="68"/>
      <c r="P167" s="25"/>
      <c r="Q167" s="68"/>
      <c r="R167" s="25"/>
      <c r="S167" s="68"/>
      <c r="T167" s="68">
        <v>0</v>
      </c>
      <c r="U167" s="31">
        <f t="shared" si="46"/>
        <v>257.77644999999995</v>
      </c>
    </row>
    <row r="168" spans="2:21" ht="34.5" thickBot="1" x14ac:dyDescent="0.3">
      <c r="B168" s="119"/>
      <c r="C168" s="139"/>
      <c r="D168" s="10" t="s">
        <v>11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536.53499999999997</v>
      </c>
      <c r="M168" s="10">
        <v>536.53499999999997</v>
      </c>
      <c r="N168" s="68">
        <v>0</v>
      </c>
      <c r="O168" s="25"/>
      <c r="P168" s="68"/>
      <c r="Q168" s="25"/>
      <c r="R168" s="68"/>
      <c r="S168" s="25"/>
      <c r="T168" s="68">
        <v>0</v>
      </c>
      <c r="U168" s="31">
        <f t="shared" si="46"/>
        <v>1073.07</v>
      </c>
    </row>
    <row r="169" spans="2:21" ht="33.75" customHeight="1" thickBot="1" x14ac:dyDescent="0.3">
      <c r="B169" s="119"/>
      <c r="C169" s="138" t="s">
        <v>48</v>
      </c>
      <c r="D169" s="10" t="s">
        <v>8</v>
      </c>
      <c r="E169" s="10">
        <f>SUM(E170:E172)</f>
        <v>0</v>
      </c>
      <c r="F169" s="10">
        <f t="shared" ref="F169:N169" si="47">SUM(F170:F172)</f>
        <v>0</v>
      </c>
      <c r="G169" s="10">
        <f t="shared" si="47"/>
        <v>0</v>
      </c>
      <c r="H169" s="10">
        <f t="shared" si="47"/>
        <v>0</v>
      </c>
      <c r="I169" s="10">
        <f t="shared" si="47"/>
        <v>0</v>
      </c>
      <c r="J169" s="10">
        <f t="shared" si="47"/>
        <v>0</v>
      </c>
      <c r="K169" s="10">
        <f t="shared" si="47"/>
        <v>0</v>
      </c>
      <c r="L169" s="10">
        <f t="shared" si="47"/>
        <v>12133.038999999999</v>
      </c>
      <c r="M169" s="10">
        <f t="shared" si="47"/>
        <v>0</v>
      </c>
      <c r="N169" s="25">
        <f t="shared" si="47"/>
        <v>0</v>
      </c>
      <c r="O169" s="68"/>
      <c r="P169" s="25"/>
      <c r="Q169" s="68"/>
      <c r="R169" s="25"/>
      <c r="S169" s="68"/>
      <c r="T169" s="68">
        <v>0</v>
      </c>
      <c r="U169" s="31">
        <f t="shared" si="46"/>
        <v>12133.038999999999</v>
      </c>
    </row>
    <row r="170" spans="2:21" ht="23.25" thickBot="1" x14ac:dyDescent="0.3">
      <c r="B170" s="119"/>
      <c r="C170" s="167"/>
      <c r="D170" s="10" t="s">
        <v>9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11466.3</v>
      </c>
      <c r="M170" s="10">
        <v>0</v>
      </c>
      <c r="N170" s="25">
        <v>0</v>
      </c>
      <c r="O170" s="68"/>
      <c r="P170" s="25"/>
      <c r="Q170" s="68"/>
      <c r="R170" s="25"/>
      <c r="S170" s="68"/>
      <c r="T170" s="68">
        <v>0</v>
      </c>
      <c r="U170" s="31">
        <f t="shared" si="46"/>
        <v>11466.3</v>
      </c>
    </row>
    <row r="171" spans="2:21" ht="23.25" thickBot="1" x14ac:dyDescent="0.3">
      <c r="B171" s="119"/>
      <c r="C171" s="167"/>
      <c r="D171" s="10" t="s">
        <v>10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234.001</v>
      </c>
      <c r="M171" s="10">
        <v>0</v>
      </c>
      <c r="N171" s="25">
        <v>0</v>
      </c>
      <c r="O171" s="68"/>
      <c r="P171" s="25"/>
      <c r="Q171" s="68"/>
      <c r="R171" s="25"/>
      <c r="S171" s="68"/>
      <c r="T171" s="68">
        <v>0</v>
      </c>
      <c r="U171" s="31">
        <f t="shared" si="46"/>
        <v>234.001</v>
      </c>
    </row>
    <row r="172" spans="2:21" ht="34.5" thickBot="1" x14ac:dyDescent="0.3">
      <c r="B172" s="119"/>
      <c r="C172" s="139"/>
      <c r="D172" s="10" t="s">
        <v>11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432.738</v>
      </c>
      <c r="M172" s="10">
        <v>0</v>
      </c>
      <c r="N172" s="25">
        <v>0</v>
      </c>
      <c r="O172" s="68"/>
      <c r="P172" s="25"/>
      <c r="Q172" s="68"/>
      <c r="R172" s="25"/>
      <c r="S172" s="68"/>
      <c r="T172" s="68">
        <v>0</v>
      </c>
      <c r="U172" s="31">
        <f t="shared" si="46"/>
        <v>432.738</v>
      </c>
    </row>
    <row r="173" spans="2:21" ht="44.25" customHeight="1" thickBot="1" x14ac:dyDescent="0.3">
      <c r="B173" s="119"/>
      <c r="C173" s="138" t="s">
        <v>49</v>
      </c>
      <c r="D173" s="10" t="s">
        <v>8</v>
      </c>
      <c r="E173" s="10">
        <f>SUM(E174:E176)</f>
        <v>0</v>
      </c>
      <c r="F173" s="10">
        <f t="shared" ref="F173:N173" si="48">SUM(F174:F176)</f>
        <v>0</v>
      </c>
      <c r="G173" s="10">
        <f t="shared" si="48"/>
        <v>0</v>
      </c>
      <c r="H173" s="10">
        <f t="shared" si="48"/>
        <v>0</v>
      </c>
      <c r="I173" s="10">
        <f t="shared" si="48"/>
        <v>0</v>
      </c>
      <c r="J173" s="10">
        <f t="shared" si="48"/>
        <v>0</v>
      </c>
      <c r="K173" s="10">
        <f t="shared" si="48"/>
        <v>0</v>
      </c>
      <c r="L173" s="10">
        <f t="shared" si="48"/>
        <v>0</v>
      </c>
      <c r="M173" s="10">
        <f t="shared" si="48"/>
        <v>11959.749999999998</v>
      </c>
      <c r="N173" s="25">
        <f t="shared" si="48"/>
        <v>0</v>
      </c>
      <c r="O173" s="68"/>
      <c r="P173" s="25"/>
      <c r="Q173" s="68"/>
      <c r="R173" s="25"/>
      <c r="S173" s="68"/>
      <c r="T173" s="68">
        <v>0</v>
      </c>
      <c r="U173" s="31">
        <f t="shared" si="46"/>
        <v>11959.749999999998</v>
      </c>
    </row>
    <row r="174" spans="2:21" ht="23.25" thickBot="1" x14ac:dyDescent="0.3">
      <c r="B174" s="119"/>
      <c r="C174" s="167"/>
      <c r="D174" s="10" t="s">
        <v>9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10962.4</v>
      </c>
      <c r="N174" s="25">
        <v>0</v>
      </c>
      <c r="O174" s="68"/>
      <c r="P174" s="25"/>
      <c r="Q174" s="68"/>
      <c r="R174" s="25"/>
      <c r="S174" s="68"/>
      <c r="T174" s="68">
        <v>0</v>
      </c>
      <c r="U174" s="31">
        <f t="shared" si="46"/>
        <v>10962.4</v>
      </c>
    </row>
    <row r="175" spans="2:21" ht="23.25" thickBot="1" x14ac:dyDescent="0.3">
      <c r="B175" s="119"/>
      <c r="C175" s="167"/>
      <c r="D175" s="10" t="s">
        <v>10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223.72</v>
      </c>
      <c r="N175" s="68">
        <v>0</v>
      </c>
      <c r="O175" s="25"/>
      <c r="P175" s="68"/>
      <c r="Q175" s="25"/>
      <c r="R175" s="68"/>
      <c r="S175" s="25"/>
      <c r="T175" s="68">
        <v>0</v>
      </c>
      <c r="U175" s="31">
        <f t="shared" si="46"/>
        <v>223.72</v>
      </c>
    </row>
    <row r="176" spans="2:21" ht="34.5" thickBot="1" x14ac:dyDescent="0.3">
      <c r="B176" s="120"/>
      <c r="C176" s="139"/>
      <c r="D176" s="10" t="s">
        <v>11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773.63</v>
      </c>
      <c r="N176" s="25">
        <v>0</v>
      </c>
      <c r="O176" s="68"/>
      <c r="P176" s="25"/>
      <c r="Q176" s="68"/>
      <c r="R176" s="25"/>
      <c r="S176" s="68"/>
      <c r="T176" s="68">
        <v>0</v>
      </c>
      <c r="U176" s="31">
        <f t="shared" si="46"/>
        <v>773.63</v>
      </c>
    </row>
    <row r="177" spans="2:21" ht="15.75" thickBot="1" x14ac:dyDescent="0.3">
      <c r="B177" s="6"/>
      <c r="C177" s="148" t="s">
        <v>52</v>
      </c>
      <c r="D177" s="104" t="s">
        <v>8</v>
      </c>
      <c r="E177" s="104">
        <f>SUM(E178:E180)</f>
        <v>0</v>
      </c>
      <c r="F177" s="104">
        <f t="shared" ref="F177:N177" si="49">SUM(F178:F180)</f>
        <v>0</v>
      </c>
      <c r="G177" s="104">
        <f t="shared" si="49"/>
        <v>0</v>
      </c>
      <c r="H177" s="104">
        <f t="shared" si="49"/>
        <v>0</v>
      </c>
      <c r="I177" s="104">
        <f t="shared" si="49"/>
        <v>0</v>
      </c>
      <c r="J177" s="98">
        <f t="shared" si="49"/>
        <v>200</v>
      </c>
      <c r="K177" s="104">
        <f t="shared" si="49"/>
        <v>199.92</v>
      </c>
      <c r="L177" s="104">
        <f t="shared" si="49"/>
        <v>598</v>
      </c>
      <c r="M177" s="104">
        <f t="shared" si="49"/>
        <v>0</v>
      </c>
      <c r="N177" s="105">
        <f t="shared" si="49"/>
        <v>0</v>
      </c>
      <c r="O177" s="106">
        <v>78.852000000000004</v>
      </c>
      <c r="P177" s="105">
        <v>0</v>
      </c>
      <c r="Q177" s="106">
        <v>3913.8879999999999</v>
      </c>
      <c r="R177" s="105"/>
      <c r="S177" s="106"/>
      <c r="T177" s="106">
        <v>0</v>
      </c>
      <c r="U177" s="102">
        <f>SUM(E177:T177)</f>
        <v>4990.66</v>
      </c>
    </row>
    <row r="178" spans="2:21" ht="23.25" thickBot="1" x14ac:dyDescent="0.3">
      <c r="B178" s="14" t="s">
        <v>50</v>
      </c>
      <c r="C178" s="149"/>
      <c r="D178" s="104" t="s">
        <v>9</v>
      </c>
      <c r="E178" s="104">
        <v>0</v>
      </c>
      <c r="F178" s="104">
        <v>0</v>
      </c>
      <c r="G178" s="104">
        <v>0</v>
      </c>
      <c r="H178" s="104">
        <v>0</v>
      </c>
      <c r="I178" s="104">
        <v>0</v>
      </c>
      <c r="J178" s="98">
        <v>0</v>
      </c>
      <c r="K178" s="104">
        <v>0</v>
      </c>
      <c r="L178" s="104">
        <v>0</v>
      </c>
      <c r="M178" s="104">
        <v>0</v>
      </c>
      <c r="N178" s="106">
        <v>0</v>
      </c>
      <c r="O178" s="105"/>
      <c r="P178" s="106">
        <v>0</v>
      </c>
      <c r="Q178" s="105">
        <v>0</v>
      </c>
      <c r="R178" s="106"/>
      <c r="S178" s="105"/>
      <c r="T178" s="106">
        <v>0</v>
      </c>
      <c r="U178" s="102">
        <f t="shared" ref="U178:U179" si="50">SUM(E178:T178)</f>
        <v>0</v>
      </c>
    </row>
    <row r="179" spans="2:21" ht="32.25" thickBot="1" x14ac:dyDescent="0.3">
      <c r="B179" s="14" t="s">
        <v>51</v>
      </c>
      <c r="C179" s="149"/>
      <c r="D179" s="104" t="s">
        <v>10</v>
      </c>
      <c r="E179" s="104">
        <v>0</v>
      </c>
      <c r="F179" s="104">
        <v>0</v>
      </c>
      <c r="G179" s="104">
        <v>0</v>
      </c>
      <c r="H179" s="104">
        <v>0</v>
      </c>
      <c r="I179" s="104">
        <v>0</v>
      </c>
      <c r="J179" s="98">
        <v>0</v>
      </c>
      <c r="K179" s="104">
        <v>0</v>
      </c>
      <c r="L179" s="104">
        <v>0</v>
      </c>
      <c r="M179" s="104">
        <v>0</v>
      </c>
      <c r="N179" s="105">
        <v>0</v>
      </c>
      <c r="O179" s="106"/>
      <c r="P179" s="105">
        <v>0</v>
      </c>
      <c r="Q179" s="106">
        <v>0</v>
      </c>
      <c r="R179" s="105"/>
      <c r="S179" s="106"/>
      <c r="T179" s="106">
        <v>0</v>
      </c>
      <c r="U179" s="102">
        <f t="shared" si="50"/>
        <v>0</v>
      </c>
    </row>
    <row r="180" spans="2:21" ht="34.5" thickBot="1" x14ac:dyDescent="0.3">
      <c r="B180" s="15"/>
      <c r="C180" s="150"/>
      <c r="D180" s="104" t="s">
        <v>11</v>
      </c>
      <c r="E180" s="104">
        <v>0</v>
      </c>
      <c r="F180" s="104">
        <v>0</v>
      </c>
      <c r="G180" s="104">
        <v>0</v>
      </c>
      <c r="H180" s="104">
        <v>0</v>
      </c>
      <c r="I180" s="104">
        <v>0</v>
      </c>
      <c r="J180" s="98">
        <v>200</v>
      </c>
      <c r="K180" s="104">
        <v>199.92</v>
      </c>
      <c r="L180" s="104">
        <v>598</v>
      </c>
      <c r="M180" s="104">
        <v>0</v>
      </c>
      <c r="N180" s="105">
        <v>0</v>
      </c>
      <c r="O180" s="106">
        <v>78.852000000000004</v>
      </c>
      <c r="P180" s="108">
        <v>0</v>
      </c>
      <c r="Q180" s="106">
        <v>3913.8879999999999</v>
      </c>
      <c r="R180" s="105"/>
      <c r="S180" s="106"/>
      <c r="T180" s="106">
        <v>0</v>
      </c>
      <c r="U180" s="107">
        <v>4990.66</v>
      </c>
    </row>
  </sheetData>
  <mergeCells count="84">
    <mergeCell ref="C77:C80"/>
    <mergeCell ref="C16:C19"/>
    <mergeCell ref="C20:C23"/>
    <mergeCell ref="C24:C27"/>
    <mergeCell ref="C28:C31"/>
    <mergeCell ref="C44:C47"/>
    <mergeCell ref="C53:C56"/>
    <mergeCell ref="C57:C60"/>
    <mergeCell ref="C61:C64"/>
    <mergeCell ref="C65:C68"/>
    <mergeCell ref="C69:C72"/>
    <mergeCell ref="C73:C76"/>
    <mergeCell ref="C32:C35"/>
    <mergeCell ref="C117:C120"/>
    <mergeCell ref="B121:B136"/>
    <mergeCell ref="C121:C124"/>
    <mergeCell ref="C125:C128"/>
    <mergeCell ref="C129:C132"/>
    <mergeCell ref="C133:C136"/>
    <mergeCell ref="B81:B12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B137:B140"/>
    <mergeCell ref="C137:C140"/>
    <mergeCell ref="C141:C145"/>
    <mergeCell ref="E144:E145"/>
    <mergeCell ref="H149:H150"/>
    <mergeCell ref="G144:G145"/>
    <mergeCell ref="H144:H145"/>
    <mergeCell ref="B141:B158"/>
    <mergeCell ref="B161:B176"/>
    <mergeCell ref="C161:C164"/>
    <mergeCell ref="C165:C168"/>
    <mergeCell ref="C169:C172"/>
    <mergeCell ref="C173:C176"/>
    <mergeCell ref="A2:N2"/>
    <mergeCell ref="B3:N3"/>
    <mergeCell ref="E6:U6"/>
    <mergeCell ref="C49:C52"/>
    <mergeCell ref="C12:C15"/>
    <mergeCell ref="B6:B7"/>
    <mergeCell ref="C6:C7"/>
    <mergeCell ref="D6:D7"/>
    <mergeCell ref="B8:B11"/>
    <mergeCell ref="C8:C11"/>
    <mergeCell ref="C36:C39"/>
    <mergeCell ref="C40:C43"/>
    <mergeCell ref="C177:C180"/>
    <mergeCell ref="K149:K150"/>
    <mergeCell ref="L149:L150"/>
    <mergeCell ref="M149:M150"/>
    <mergeCell ref="N149:N150"/>
    <mergeCell ref="C146:C150"/>
    <mergeCell ref="D149:D150"/>
    <mergeCell ref="E149:E150"/>
    <mergeCell ref="F149:F150"/>
    <mergeCell ref="G149:G150"/>
    <mergeCell ref="I149:I150"/>
    <mergeCell ref="J149:J150"/>
    <mergeCell ref="C151:C154"/>
    <mergeCell ref="C155:C158"/>
    <mergeCell ref="T144:T145"/>
    <mergeCell ref="U144:U145"/>
    <mergeCell ref="T149:T150"/>
    <mergeCell ref="U149:U150"/>
    <mergeCell ref="M144:M145"/>
    <mergeCell ref="N144:N145"/>
    <mergeCell ref="O144:O145"/>
    <mergeCell ref="P144:P145"/>
    <mergeCell ref="Q144:Q145"/>
    <mergeCell ref="R144:R145"/>
    <mergeCell ref="S144:S145"/>
    <mergeCell ref="K144:K145"/>
    <mergeCell ref="L144:L145"/>
    <mergeCell ref="F144:F145"/>
    <mergeCell ref="I144:I145"/>
    <mergeCell ref="J144:J145"/>
  </mergeCells>
  <pageMargins left="0.70866141732283472" right="0.70866141732283472" top="0.55118110236220474" bottom="0.35433070866141736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приложение 2</vt:lpstr>
      <vt:lpstr>приложение 3</vt:lpstr>
      <vt:lpstr>Лист1</vt:lpstr>
      <vt:lpstr>'приложение 3'!_Hlk15379152</vt:lpstr>
      <vt:lpstr>'приложение 3'!_Hlk498349570</vt:lpstr>
      <vt:lpstr>'приложение 2'!_Hlk68533228</vt:lpstr>
      <vt:lpstr>'приложение 3'!_Hlk68533307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Шубин_СВ</dc:creator>
  <cp:lastModifiedBy>ПашковаМВ</cp:lastModifiedBy>
  <cp:lastPrinted>2025-09-19T09:46:55Z</cp:lastPrinted>
  <dcterms:created xsi:type="dcterms:W3CDTF">2022-05-26T08:38:33Z</dcterms:created>
  <dcterms:modified xsi:type="dcterms:W3CDTF">2026-01-23T11:46:24Z</dcterms:modified>
</cp:coreProperties>
</file>